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336" windowHeight="4980" tabRatio="601" activeTab="12"/>
  </bookViews>
  <sheets>
    <sheet name="GİRİŞ" sheetId="1" r:id="rId1"/>
    <sheet name="T." sheetId="2" r:id="rId2"/>
    <sheet name="G" sheetId="3" r:id="rId3"/>
    <sheet name="S" sheetId="4" r:id="rId4"/>
    <sheet name="P.1" sheetId="5" r:id="rId5"/>
    <sheet name="P.2" sheetId="6" r:id="rId6"/>
    <sheet name="F.1" sheetId="7" r:id="rId7"/>
    <sheet name="F.2" sheetId="8" r:id="rId8"/>
    <sheet name="1" sheetId="9" r:id="rId9"/>
    <sheet name="2" sheetId="10" r:id="rId10"/>
    <sheet name="3" sheetId="11" r:id="rId11"/>
    <sheet name="4" sheetId="12" r:id="rId12"/>
    <sheet name="5" sheetId="13" r:id="rId13"/>
    <sheet name="6" sheetId="14" r:id="rId14"/>
    <sheet name="7" sheetId="15" r:id="rId15"/>
    <sheet name="8" sheetId="16" r:id="rId16"/>
    <sheet name="9" sheetId="17" r:id="rId17"/>
    <sheet name="10" sheetId="18" r:id="rId18"/>
    <sheet name="11" sheetId="19" r:id="rId19"/>
    <sheet name="12" sheetId="20" r:id="rId20"/>
    <sheet name="13" sheetId="21" r:id="rId21"/>
    <sheet name="14" sheetId="22" r:id="rId22"/>
    <sheet name="15" sheetId="23" r:id="rId23"/>
    <sheet name="16" sheetId="24" r:id="rId24"/>
    <sheet name="17" sheetId="25" r:id="rId25"/>
    <sheet name="18" sheetId="26" r:id="rId26"/>
    <sheet name="19" sheetId="27" r:id="rId27"/>
    <sheet name="20" sheetId="28" r:id="rId28"/>
    <sheet name="21" sheetId="29" r:id="rId29"/>
    <sheet name="22" sheetId="30" r:id="rId30"/>
  </sheets>
  <definedNames>
    <definedName name="_xlnm.Print_Area" localSheetId="8">'1'!$A$1:$J$34</definedName>
    <definedName name="_xlnm.Print_Area" localSheetId="17">'10'!$A$1:$J$34</definedName>
    <definedName name="_xlnm.Print_Area" localSheetId="18">'11'!$A$1:$J$34</definedName>
    <definedName name="_xlnm.Print_Area" localSheetId="19">'12'!$A$1:$J$34</definedName>
    <definedName name="_xlnm.Print_Area" localSheetId="20">'13'!$A$1:$J$34</definedName>
    <definedName name="_xlnm.Print_Area" localSheetId="21">'14'!$A$1:$J$34</definedName>
    <definedName name="_xlnm.Print_Area" localSheetId="22">'15'!$A$1:$J$34</definedName>
    <definedName name="_xlnm.Print_Area" localSheetId="23">'16'!$A$1:$J$34</definedName>
    <definedName name="_xlnm.Print_Area" localSheetId="24">'17'!$A$1:$J$34</definedName>
    <definedName name="_xlnm.Print_Area" localSheetId="25">'18'!$A$1:$J$34</definedName>
    <definedName name="_xlnm.Print_Area" localSheetId="26">'19'!$A$1:$J$34</definedName>
    <definedName name="_xlnm.Print_Area" localSheetId="9">'2'!$A$1:$J$34</definedName>
    <definedName name="_xlnm.Print_Area" localSheetId="27">'20'!$A$1:$J$34</definedName>
    <definedName name="_xlnm.Print_Area" localSheetId="28">'21'!$A$1:$J$34</definedName>
    <definedName name="_xlnm.Print_Area" localSheetId="29">'22'!$A$1:$J$34</definedName>
    <definedName name="_xlnm.Print_Area" localSheetId="10">'3'!$A$1:$J$34</definedName>
    <definedName name="_xlnm.Print_Area" localSheetId="11">'4'!$A$1:$J$34</definedName>
    <definedName name="_xlnm.Print_Area" localSheetId="12">'5'!$A$1:$J$34</definedName>
    <definedName name="_xlnm.Print_Area" localSheetId="13">'6'!$A$1:$J$34</definedName>
    <definedName name="_xlnm.Print_Area" localSheetId="14">'7'!$A$1:$J$34</definedName>
    <definedName name="_xlnm.Print_Area" localSheetId="15">'8'!$A$1:$J$34</definedName>
    <definedName name="_xlnm.Print_Area" localSheetId="16">'9'!$A$1:$J$34</definedName>
    <definedName name="_xlnm.Print_Area" localSheetId="6">'F.1'!$A$1:$N$47</definedName>
    <definedName name="_xlnm.Print_Area" localSheetId="7">'F.2'!$A$1:$N$48</definedName>
    <definedName name="_xlnm.Print_Area" localSheetId="2">'G'!$A$1:$AS$15</definedName>
    <definedName name="_xlnm.Print_Area" localSheetId="4">'P.1'!$A$1:$AB$47</definedName>
    <definedName name="_xlnm.Print_Area" localSheetId="5">'P.2'!$A$1:$AB$47</definedName>
    <definedName name="_xlnm.Print_Area" localSheetId="3">'S'!$A$1:$AK$15</definedName>
    <definedName name="Z_C407F7C1_06A4_11D9_B0A0_F41DFAF3F84C_.wvu.PrintArea" localSheetId="8" hidden="1">'1'!$A$1:$J$34</definedName>
    <definedName name="Z_C407F7C1_06A4_11D9_B0A0_F41DFAF3F84C_.wvu.PrintArea" localSheetId="17" hidden="1">'10'!$A$1:$J$34</definedName>
    <definedName name="Z_C407F7C1_06A4_11D9_B0A0_F41DFAF3F84C_.wvu.PrintArea" localSheetId="18" hidden="1">'11'!$A$1:$J$34</definedName>
    <definedName name="Z_C407F7C1_06A4_11D9_B0A0_F41DFAF3F84C_.wvu.PrintArea" localSheetId="19" hidden="1">'12'!$A$1:$J$34</definedName>
    <definedName name="Z_C407F7C1_06A4_11D9_B0A0_F41DFAF3F84C_.wvu.PrintArea" localSheetId="20" hidden="1">'13'!$A$1:$J$34</definedName>
    <definedName name="Z_C407F7C1_06A4_11D9_B0A0_F41DFAF3F84C_.wvu.PrintArea" localSheetId="21" hidden="1">'14'!$A$1:$J$34</definedName>
    <definedName name="Z_C407F7C1_06A4_11D9_B0A0_F41DFAF3F84C_.wvu.PrintArea" localSheetId="22" hidden="1">'15'!$A$1:$J$34</definedName>
    <definedName name="Z_C407F7C1_06A4_11D9_B0A0_F41DFAF3F84C_.wvu.PrintArea" localSheetId="23" hidden="1">'16'!$A$1:$J$34</definedName>
    <definedName name="Z_C407F7C1_06A4_11D9_B0A0_F41DFAF3F84C_.wvu.PrintArea" localSheetId="24" hidden="1">'17'!$A$1:$J$34</definedName>
    <definedName name="Z_C407F7C1_06A4_11D9_B0A0_F41DFAF3F84C_.wvu.PrintArea" localSheetId="25" hidden="1">'18'!$A$1:$J$34</definedName>
    <definedName name="Z_C407F7C1_06A4_11D9_B0A0_F41DFAF3F84C_.wvu.PrintArea" localSheetId="26" hidden="1">'19'!$A$1:$J$34</definedName>
    <definedName name="Z_C407F7C1_06A4_11D9_B0A0_F41DFAF3F84C_.wvu.PrintArea" localSheetId="9" hidden="1">'2'!$A$1:$J$34</definedName>
    <definedName name="Z_C407F7C1_06A4_11D9_B0A0_F41DFAF3F84C_.wvu.PrintArea" localSheetId="27" hidden="1">'20'!$A$1:$J$34</definedName>
    <definedName name="Z_C407F7C1_06A4_11D9_B0A0_F41DFAF3F84C_.wvu.PrintArea" localSheetId="28" hidden="1">'21'!$A$1:$J$34</definedName>
    <definedName name="Z_C407F7C1_06A4_11D9_B0A0_F41DFAF3F84C_.wvu.PrintArea" localSheetId="29" hidden="1">'22'!$A$1:$J$34</definedName>
    <definedName name="Z_C407F7C1_06A4_11D9_B0A0_F41DFAF3F84C_.wvu.PrintArea" localSheetId="10" hidden="1">'3'!$A$1:$J$34</definedName>
    <definedName name="Z_C407F7C1_06A4_11D9_B0A0_F41DFAF3F84C_.wvu.PrintArea" localSheetId="11" hidden="1">'4'!$A$1:$J$34</definedName>
    <definedName name="Z_C407F7C1_06A4_11D9_B0A0_F41DFAF3F84C_.wvu.PrintArea" localSheetId="12" hidden="1">'5'!$A$1:$J$34</definedName>
    <definedName name="Z_C407F7C1_06A4_11D9_B0A0_F41DFAF3F84C_.wvu.PrintArea" localSheetId="13" hidden="1">'6'!$A$1:$J$34</definedName>
    <definedName name="Z_C407F7C1_06A4_11D9_B0A0_F41DFAF3F84C_.wvu.PrintArea" localSheetId="14" hidden="1">'7'!$A$1:$J$34</definedName>
    <definedName name="Z_C407F7C1_06A4_11D9_B0A0_F41DFAF3F84C_.wvu.PrintArea" localSheetId="15" hidden="1">'8'!$A$1:$J$34</definedName>
    <definedName name="Z_C407F7C1_06A4_11D9_B0A0_F41DFAF3F84C_.wvu.PrintArea" localSheetId="16" hidden="1">'9'!$A$1:$J$34</definedName>
    <definedName name="Z_C407F7C1_06A4_11D9_B0A0_F41DFAF3F84C_.wvu.PrintArea" localSheetId="6" hidden="1">'F.1'!$A$1:$I$48</definedName>
    <definedName name="Z_C407F7C1_06A4_11D9_B0A0_F41DFAF3F84C_.wvu.PrintArea" localSheetId="7" hidden="1">'F.2'!$A$1:$I$49</definedName>
    <definedName name="Z_C407F7C1_06A4_11D9_B0A0_F41DFAF3F84C_.wvu.PrintArea" localSheetId="4" hidden="1">'P.1'!$B$1:$U$47</definedName>
    <definedName name="Z_C407F7C1_06A4_11D9_B0A0_F41DFAF3F84C_.wvu.PrintArea" localSheetId="5" hidden="1">'P.2'!$B$1:$U$47</definedName>
  </definedNames>
  <calcPr fullCalcOnLoad="1"/>
</workbook>
</file>

<file path=xl/sharedStrings.xml><?xml version="1.0" encoding="utf-8"?>
<sst xmlns="http://schemas.openxmlformats.org/spreadsheetml/2006/main" count="917" uniqueCount="87">
  <si>
    <t>1 NCİ HAFTA</t>
  </si>
  <si>
    <t>2 NCİ HAFTA</t>
  </si>
  <si>
    <t>3 NCÜ HAFTA</t>
  </si>
  <si>
    <t>4 NCÜ HAFTA</t>
  </si>
  <si>
    <t>5 NCİ HAFTA</t>
  </si>
  <si>
    <t>6 NCI HAFTA</t>
  </si>
  <si>
    <t>8 NCİ HAFTA</t>
  </si>
  <si>
    <t>7 NCİ HAFTA</t>
  </si>
  <si>
    <t>9 NCU HAFTA</t>
  </si>
  <si>
    <t>10 NCU HAFTA</t>
  </si>
  <si>
    <t>11 NCİ HAFTA</t>
  </si>
  <si>
    <t>S.NO</t>
  </si>
  <si>
    <t>TAKIMLAR</t>
  </si>
  <si>
    <t>SKOR</t>
  </si>
  <si>
    <t>ATTIĞI</t>
  </si>
  <si>
    <t>HAFTA</t>
  </si>
  <si>
    <t>MAÇ SONUÇLARI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</si>
  <si>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</si>
  <si>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</si>
  <si>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</si>
  <si>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</si>
  <si>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</si>
  <si>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</si>
  <si>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</si>
  <si>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</si>
  <si>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</si>
  <si>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</si>
  <si>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</si>
  <si>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</si>
  <si>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</si>
  <si>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</si>
  <si>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</si>
  <si>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12 NCİ HAFTA</t>
  </si>
  <si>
    <t>13 NCÜ HAFTA</t>
  </si>
  <si>
    <t>14 NCÜ HAFTA</t>
  </si>
  <si>
    <t>15 NCİ HAFTA</t>
  </si>
  <si>
    <t>16 NCI HAFTA</t>
  </si>
  <si>
    <t>17 NCİ HAFTA</t>
  </si>
  <si>
    <t>18 NCİ HAFTA</t>
  </si>
  <si>
    <t>19 NCU HAFTA</t>
  </si>
  <si>
    <t>20 NCİ HAFTA</t>
  </si>
  <si>
    <t>21 NCİ HAFTA</t>
  </si>
  <si>
    <t>22 NCİ HAFTA</t>
  </si>
  <si>
    <t>PUANTAJ 1 NCİ DEVRE</t>
  </si>
  <si>
    <t>PUANTAJ 2 NCİ DEVRE</t>
  </si>
  <si>
    <t>1  NCİ HAFTA</t>
  </si>
  <si>
    <t>2  NCİ HAFTA</t>
  </si>
  <si>
    <t>3  NCÜ HAFTA</t>
  </si>
  <si>
    <t>4  NCÜ HAFTA</t>
  </si>
  <si>
    <t>5  NCİ HAFTA</t>
  </si>
  <si>
    <t>6  NCI HAFTA</t>
  </si>
  <si>
    <t>7  NCİ HAFTA</t>
  </si>
  <si>
    <t>8  NCİ HAFTA</t>
  </si>
  <si>
    <t>9  NCU HAFTA</t>
  </si>
  <si>
    <t>10  NCU HAFTA</t>
  </si>
  <si>
    <t>11  NCİ HAFTA</t>
  </si>
  <si>
    <t>12  NCİ HAFTA</t>
  </si>
  <si>
    <t>13  NCÜ HAFTA</t>
  </si>
  <si>
    <t>14  NCÜ HAFTA</t>
  </si>
  <si>
    <t>15  NCİ HAFTA</t>
  </si>
  <si>
    <t>16  NCI HAFTA</t>
  </si>
  <si>
    <t>17  NCİ HAFTA</t>
  </si>
  <si>
    <t>18  NCİ HAFTA</t>
  </si>
  <si>
    <t>19  NCU HAFTA</t>
  </si>
  <si>
    <t>20  NCİ HAFTA</t>
  </si>
  <si>
    <t>21  NCİ HAFTA</t>
  </si>
  <si>
    <t>22  NCİ HAFTA</t>
  </si>
  <si>
    <t>BAY</t>
  </si>
  <si>
    <t>11 Lİ FİKSTÜR</t>
  </si>
  <si>
    <t>GİRMEK İSTEDİĞİNİZ SAYFA İÇİN TIKLAYINIZ</t>
  </si>
  <si>
    <t>1 NCİ DEVRE FİKSTÜR</t>
  </si>
  <si>
    <t>2 NCİ DEVRE FİKSTÜR</t>
  </si>
  <si>
    <t>TAKIMLARIN O HAFTA ATTIKLARI GOL SAYILARINI GİRİNİZ</t>
  </si>
  <si>
    <t>--</t>
  </si>
  <si>
    <t>OYNAMAYINIZ</t>
  </si>
  <si>
    <t>Ş.URFA B.ŞEHİR BLD.</t>
  </si>
  <si>
    <t>EDESSA 7 YILDIZ</t>
  </si>
  <si>
    <t>EYYÜBİYE BLD.</t>
  </si>
  <si>
    <t>YENİ HARRAN SPOR</t>
  </si>
  <si>
    <t>ANADOLU GENÇLİK SPOR</t>
  </si>
  <si>
    <t>C.PINAR EĞİTİM SPOR</t>
  </si>
  <si>
    <t>C.PINAR SPOR</t>
  </si>
  <si>
    <t>V.ŞEHİR SPOR</t>
  </si>
  <si>
    <t>K.KÖPRÜ BLD. SPOR</t>
  </si>
  <si>
    <t xml:space="preserve">KARTAL GÜCÜ </t>
  </si>
  <si>
    <t>ŞANLIURFASPOR</t>
  </si>
  <si>
    <t>2018-2019 FUTBOL SEZONU U-14 LİG FİKSTÜRÜ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</si>
</sst>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6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8"/>
      <name val="Arial Tur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1"/>
      <color indexed="12"/>
      <name val="Arial Tur"/>
      <family val="0"/>
    </font>
    <font>
      <b/>
      <sz val="18"/>
      <color indexed="12"/>
      <name val="Arial Tur"/>
      <family val="2"/>
    </font>
    <font>
      <sz val="10"/>
      <color indexed="12"/>
      <name val="Arial Tur"/>
      <family val="2"/>
    </font>
    <font>
      <b/>
      <sz val="14"/>
      <color indexed="12"/>
      <name val="Arial"/>
      <family val="2"/>
    </font>
    <font>
      <b/>
      <i/>
      <sz val="14"/>
      <color indexed="12"/>
      <name val="Arial Tur"/>
      <family val="0"/>
    </font>
    <font>
      <b/>
      <sz val="10"/>
      <color indexed="12"/>
      <name val="Arial Tur"/>
      <family val="0"/>
    </font>
    <font>
      <b/>
      <i/>
      <sz val="10"/>
      <color indexed="15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vertical="center"/>
    </xf>
    <xf numFmtId="3" fontId="14" fillId="33" borderId="10" xfId="0" applyNumberFormat="1" applyFont="1" applyFill="1" applyBorder="1" applyAlignment="1">
      <alignment/>
    </xf>
    <xf numFmtId="0" fontId="21" fillId="35" borderId="10" xfId="0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vertical="center"/>
    </xf>
    <xf numFmtId="3" fontId="0" fillId="35" borderId="10" xfId="0" applyNumberForma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center"/>
    </xf>
    <xf numFmtId="3" fontId="14" fillId="35" borderId="10" xfId="0" applyNumberFormat="1" applyFont="1" applyFill="1" applyBorder="1" applyAlignment="1">
      <alignment horizontal="center"/>
    </xf>
    <xf numFmtId="3" fontId="14" fillId="35" borderId="13" xfId="0" applyNumberFormat="1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5" borderId="16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17" xfId="0" applyFont="1" applyFill="1" applyBorder="1" applyAlignment="1">
      <alignment/>
    </xf>
    <xf numFmtId="0" fontId="30" fillId="33" borderId="15" xfId="0" applyFont="1" applyFill="1" applyBorder="1" applyAlignment="1">
      <alignment horizontal="center"/>
    </xf>
    <xf numFmtId="0" fontId="30" fillId="35" borderId="15" xfId="0" applyFont="1" applyFill="1" applyBorder="1" applyAlignment="1">
      <alignment horizontal="left" vertical="center"/>
    </xf>
    <xf numFmtId="0" fontId="30" fillId="33" borderId="15" xfId="0" applyFont="1" applyFill="1" applyBorder="1" applyAlignment="1" quotePrefix="1">
      <alignment horizontal="center" vertical="center"/>
    </xf>
    <xf numFmtId="0" fontId="30" fillId="36" borderId="15" xfId="0" applyFont="1" applyFill="1" applyBorder="1" applyAlignment="1" quotePrefix="1">
      <alignment horizontal="center" vertical="center"/>
    </xf>
    <xf numFmtId="0" fontId="30" fillId="35" borderId="15" xfId="0" applyFont="1" applyFill="1" applyBorder="1" applyAlignment="1" quotePrefix="1">
      <alignment horizontal="center" vertical="center"/>
    </xf>
    <xf numFmtId="0" fontId="30" fillId="33" borderId="15" xfId="0" applyFont="1" applyFill="1" applyBorder="1" applyAlignment="1">
      <alignment/>
    </xf>
    <xf numFmtId="0" fontId="30" fillId="35" borderId="15" xfId="0" applyFont="1" applyFill="1" applyBorder="1" applyAlignment="1">
      <alignment/>
    </xf>
    <xf numFmtId="3" fontId="0" fillId="35" borderId="10" xfId="0" applyNumberFormat="1" applyFill="1" applyBorder="1" applyAlignment="1" quotePrefix="1">
      <alignment vertical="center"/>
    </xf>
    <xf numFmtId="3" fontId="0" fillId="33" borderId="10" xfId="0" applyNumberFormat="1" applyFill="1" applyBorder="1" applyAlignment="1" quotePrefix="1">
      <alignment vertical="center"/>
    </xf>
    <xf numFmtId="0" fontId="0" fillId="35" borderId="0" xfId="0" applyFill="1" applyAlignment="1">
      <alignment/>
    </xf>
    <xf numFmtId="0" fontId="31" fillId="35" borderId="0" xfId="0" applyFont="1" applyFill="1" applyAlignment="1">
      <alignment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25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1266825</xdr:colOff>
      <xdr:row>13</xdr:row>
      <xdr:rowOff>66675</xdr:rowOff>
    </xdr:from>
    <xdr:to>
      <xdr:col>5</xdr:col>
      <xdr:colOff>1543050</xdr:colOff>
      <xdr:row>14</xdr:row>
      <xdr:rowOff>304800</xdr:rowOff>
    </xdr:to>
    <xdr:sp>
      <xdr:nvSpPr>
        <xdr:cNvPr id="1" name="AutoShape 28"/>
        <xdr:cNvSpPr>
          <a:spLocks/>
        </xdr:cNvSpPr>
      </xdr:nvSpPr>
      <xdr:spPr>
        <a:xfrm flipH="1">
          <a:off x="5010150" y="5048250"/>
          <a:ext cx="276225" cy="42862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18</xdr:row>
      <xdr:rowOff>85725</xdr:rowOff>
    </xdr:from>
    <xdr:to>
      <xdr:col>10</xdr:col>
      <xdr:colOff>114300</xdr:colOff>
      <xdr:row>19</xdr:row>
      <xdr:rowOff>485775</xdr:rowOff>
    </xdr:to>
    <xdr:sp>
      <xdr:nvSpPr>
        <xdr:cNvPr id="1" name="AutoShape 6"/>
        <xdr:cNvSpPr>
          <a:spLocks/>
        </xdr:cNvSpPr>
      </xdr:nvSpPr>
      <xdr:spPr>
        <a:xfrm flipH="1">
          <a:off x="4676775" y="4638675"/>
          <a:ext cx="228600" cy="5715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1"/>
  <dimension ref="A1:M17"/>
  <sheetViews>
    <sheetView zoomScale="75" zoomScaleNormal="75" zoomScalePageLayoutView="0" workbookViewId="0" topLeftCell="A1">
      <selection activeCell="O10" sqref="O10"/>
    </sheetView>
  </sheetViews>
  <sheetFormatPr defaultColWidth="9.00390625" defaultRowHeight="12.75"/>
  <cols>
    <col min="1" max="1" width="2.625" style="0" customWidth="1"/>
    <col min="2" max="2" width="20.625" style="0" customWidth="1"/>
    <col min="3" max="3" width="2.625" style="0" customWidth="1"/>
    <col min="4" max="4" width="20.625" style="0" customWidth="1"/>
    <col min="5" max="5" width="2.625" style="0" customWidth="1"/>
    <col min="6" max="6" width="20.625" style="0" customWidth="1"/>
    <col min="7" max="7" width="2.625" style="0" customWidth="1"/>
    <col min="8" max="8" width="20.625" style="0" customWidth="1"/>
    <col min="9" max="9" width="2.625" style="0" customWidth="1"/>
    <col min="10" max="10" width="20.625" style="0" customWidth="1"/>
    <col min="11" max="11" width="2.625" style="0" customWidth="1"/>
    <col min="12" max="12" width="20.625" style="0" customWidth="1"/>
    <col min="13" max="13" width="2.625" style="0" customWidth="1"/>
  </cols>
  <sheetData>
    <row r="1" spans="1:13" ht="49.5" customHeight="1" thickTop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5" customHeight="1" thickBot="1">
      <c r="A2" s="72"/>
      <c r="B2" s="73"/>
      <c r="C2" s="73"/>
      <c r="D2" s="79"/>
      <c r="E2" s="79"/>
      <c r="F2" s="79"/>
      <c r="G2" s="79"/>
      <c r="H2" s="79"/>
      <c r="I2" s="79"/>
      <c r="J2" s="79"/>
      <c r="K2" s="79"/>
      <c r="L2" s="79"/>
      <c r="M2" s="74"/>
    </row>
    <row r="3" spans="1:13" ht="49.5" customHeight="1" thickBot="1" thickTop="1">
      <c r="A3" s="80"/>
      <c r="B3" s="111" t="s">
        <v>12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74"/>
    </row>
    <row r="4" spans="1:13" ht="15" customHeight="1" thickBot="1" thickTop="1">
      <c r="A4" s="80"/>
      <c r="B4" s="82"/>
      <c r="C4" s="82"/>
      <c r="D4" s="82"/>
      <c r="E4" s="82"/>
      <c r="F4" s="82"/>
      <c r="G4" s="83"/>
      <c r="H4" s="82"/>
      <c r="I4" s="82"/>
      <c r="J4" s="82"/>
      <c r="K4" s="82"/>
      <c r="L4" s="82"/>
      <c r="M4" s="74"/>
    </row>
    <row r="5" spans="1:13" ht="45" customHeight="1" thickBot="1" thickTop="1">
      <c r="A5" s="80"/>
      <c r="B5" s="111" t="s">
        <v>70</v>
      </c>
      <c r="C5" s="111"/>
      <c r="D5" s="111"/>
      <c r="E5" s="111"/>
      <c r="F5" s="111"/>
      <c r="G5" s="84"/>
      <c r="H5" s="111" t="s">
        <v>71</v>
      </c>
      <c r="I5" s="111"/>
      <c r="J5" s="111"/>
      <c r="K5" s="111"/>
      <c r="L5" s="111"/>
      <c r="M5" s="74"/>
    </row>
    <row r="6" spans="1:13" ht="14.25" thickBot="1" thickTop="1">
      <c r="A6" s="80"/>
      <c r="B6" s="82"/>
      <c r="C6" s="83"/>
      <c r="D6" s="82"/>
      <c r="E6" s="83"/>
      <c r="F6" s="82"/>
      <c r="G6" s="79"/>
      <c r="H6" s="82"/>
      <c r="I6" s="83"/>
      <c r="J6" s="82"/>
      <c r="K6" s="83"/>
      <c r="L6" s="82"/>
      <c r="M6" s="74"/>
    </row>
    <row r="7" spans="1:13" ht="39.75" customHeight="1" thickBot="1" thickTop="1">
      <c r="A7" s="80"/>
      <c r="B7" s="81" t="s">
        <v>0</v>
      </c>
      <c r="C7" s="85"/>
      <c r="D7" s="81" t="s">
        <v>1</v>
      </c>
      <c r="E7" s="85"/>
      <c r="F7" s="81" t="s">
        <v>2</v>
      </c>
      <c r="G7" s="85"/>
      <c r="H7" s="81" t="s">
        <v>32</v>
      </c>
      <c r="I7" s="85"/>
      <c r="J7" s="81" t="s">
        <v>33</v>
      </c>
      <c r="K7" s="85"/>
      <c r="L7" s="81" t="s">
        <v>34</v>
      </c>
      <c r="M7" s="74"/>
    </row>
    <row r="8" spans="1:13" ht="15" customHeight="1" thickBot="1" thickTop="1">
      <c r="A8" s="80"/>
      <c r="B8" s="86"/>
      <c r="C8" s="87"/>
      <c r="D8" s="86"/>
      <c r="E8" s="87"/>
      <c r="F8" s="86"/>
      <c r="G8" s="87"/>
      <c r="H8" s="86"/>
      <c r="I8" s="87"/>
      <c r="J8" s="86"/>
      <c r="K8" s="87"/>
      <c r="L8" s="86"/>
      <c r="M8" s="74"/>
    </row>
    <row r="9" spans="1:13" ht="39.75" customHeight="1" thickBot="1" thickTop="1">
      <c r="A9" s="80"/>
      <c r="B9" s="81" t="s">
        <v>3</v>
      </c>
      <c r="C9" s="85"/>
      <c r="D9" s="81" t="s">
        <v>4</v>
      </c>
      <c r="E9" s="85"/>
      <c r="F9" s="81" t="s">
        <v>5</v>
      </c>
      <c r="G9" s="85"/>
      <c r="H9" s="81" t="s">
        <v>35</v>
      </c>
      <c r="I9" s="85"/>
      <c r="J9" s="81" t="s">
        <v>36</v>
      </c>
      <c r="K9" s="85"/>
      <c r="L9" s="81" t="s">
        <v>37</v>
      </c>
      <c r="M9" s="74"/>
    </row>
    <row r="10" spans="1:13" ht="15" customHeight="1" thickBot="1" thickTop="1">
      <c r="A10" s="80"/>
      <c r="B10" s="86"/>
      <c r="C10" s="87"/>
      <c r="D10" s="86"/>
      <c r="E10" s="87"/>
      <c r="F10" s="86"/>
      <c r="G10" s="87"/>
      <c r="H10" s="86"/>
      <c r="I10" s="87"/>
      <c r="J10" s="86"/>
      <c r="K10" s="87"/>
      <c r="L10" s="86"/>
      <c r="M10" s="74"/>
    </row>
    <row r="11" spans="1:13" ht="39.75" customHeight="1" thickBot="1" thickTop="1">
      <c r="A11" s="80"/>
      <c r="B11" s="81" t="s">
        <v>7</v>
      </c>
      <c r="C11" s="85"/>
      <c r="D11" s="81" t="s">
        <v>6</v>
      </c>
      <c r="E11" s="85"/>
      <c r="F11" s="81" t="s">
        <v>8</v>
      </c>
      <c r="G11" s="85"/>
      <c r="H11" s="81" t="s">
        <v>38</v>
      </c>
      <c r="I11" s="85"/>
      <c r="J11" s="81" t="s">
        <v>39</v>
      </c>
      <c r="K11" s="85"/>
      <c r="L11" s="81" t="s">
        <v>40</v>
      </c>
      <c r="M11" s="74"/>
    </row>
    <row r="12" spans="1:13" ht="15" customHeight="1" thickBot="1" thickTop="1">
      <c r="A12" s="80"/>
      <c r="B12" s="86"/>
      <c r="C12" s="87"/>
      <c r="D12" s="86"/>
      <c r="E12" s="87"/>
      <c r="F12" s="88"/>
      <c r="G12" s="87"/>
      <c r="H12" s="86"/>
      <c r="I12" s="87"/>
      <c r="J12" s="86"/>
      <c r="K12" s="87"/>
      <c r="L12" s="88"/>
      <c r="M12" s="74"/>
    </row>
    <row r="13" spans="1:13" ht="39.75" customHeight="1" thickBot="1" thickTop="1">
      <c r="A13" s="80"/>
      <c r="B13" s="81" t="s">
        <v>9</v>
      </c>
      <c r="C13" s="85"/>
      <c r="D13" s="81" t="s">
        <v>10</v>
      </c>
      <c r="E13" s="89"/>
      <c r="F13" s="87"/>
      <c r="G13" s="90"/>
      <c r="H13" s="81" t="s">
        <v>41</v>
      </c>
      <c r="I13" s="85"/>
      <c r="J13" s="81" t="s">
        <v>42</v>
      </c>
      <c r="K13" s="89"/>
      <c r="L13" s="87"/>
      <c r="M13" s="74"/>
    </row>
    <row r="14" spans="1:13" ht="15" customHeight="1" thickTop="1">
      <c r="A14" s="8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4"/>
    </row>
    <row r="15" spans="1:13" ht="34.5" customHeight="1" thickBot="1">
      <c r="A15" s="8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4"/>
    </row>
    <row r="16" spans="1:13" ht="34.5" customHeight="1" thickBot="1" thickTop="1">
      <c r="A16" s="108" t="s">
        <v>69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0"/>
    </row>
    <row r="17" spans="1:13" ht="34.5" customHeight="1" thickBot="1" thickTop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ht="13.5" thickTop="1"/>
  </sheetData>
  <sheetProtection/>
  <mergeCells count="5">
    <mergeCell ref="A1:M1"/>
    <mergeCell ref="A16:M16"/>
    <mergeCell ref="B3:L3"/>
    <mergeCell ref="B5:F5"/>
    <mergeCell ref="H5:L5"/>
  </mergeCells>
  <dataValidations count="1">
    <dataValidation allowBlank="1" showInputMessage="1" showErrorMessage="1" prompt="LİG ADINI GİRİNİZ" sqref="A1:M1"/>
  </dataValidations>
  <printOptions horizontalCentered="1"/>
  <pageMargins left="0" right="0" top="0.15748031496062992" bottom="0.11811023622047245" header="0.15748031496062992" footer="0.11811023622047245"/>
  <pageSetup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46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'F.1'!F5</f>
        <v>Ş.URFA B.ŞEHİR BLD.</v>
      </c>
      <c r="C5" s="161" t="str">
        <f>'F.1'!G5</f>
        <v>EYYÜBİYE BLD.</v>
      </c>
      <c r="D5" s="162"/>
      <c r="E5" s="162"/>
      <c r="F5" s="162"/>
      <c r="G5" s="162"/>
      <c r="H5" s="163"/>
      <c r="I5" s="15">
        <f>'F.1'!H5</f>
        <v>6</v>
      </c>
      <c r="J5" s="15">
        <f>'F.1'!I5</f>
        <v>0</v>
      </c>
    </row>
    <row r="6" spans="1:10" ht="30" customHeight="1">
      <c r="A6" s="14">
        <v>2</v>
      </c>
      <c r="B6" s="41" t="str">
        <f>'F.1'!F6</f>
        <v>V.ŞEHİR SPOR</v>
      </c>
      <c r="C6" s="161" t="str">
        <f>'F.1'!G6</f>
        <v>C.PINAR SPOR</v>
      </c>
      <c r="D6" s="162"/>
      <c r="E6" s="162"/>
      <c r="F6" s="162"/>
      <c r="G6" s="162"/>
      <c r="H6" s="163"/>
      <c r="I6" s="15">
        <f>'F.1'!H6</f>
        <v>4</v>
      </c>
      <c r="J6" s="15">
        <f>'F.1'!I6</f>
        <v>0</v>
      </c>
    </row>
    <row r="7" spans="1:10" ht="30" customHeight="1">
      <c r="A7" s="14">
        <v>3</v>
      </c>
      <c r="B7" s="41" t="str">
        <f>'F.1'!F7</f>
        <v>ŞANLIURFASPOR</v>
      </c>
      <c r="C7" s="161" t="str">
        <f>'F.1'!G7</f>
        <v>C.PINAR EĞİTİM SPOR</v>
      </c>
      <c r="D7" s="162"/>
      <c r="E7" s="162"/>
      <c r="F7" s="162"/>
      <c r="G7" s="162"/>
      <c r="H7" s="163"/>
      <c r="I7" s="15">
        <f>'F.1'!H7</f>
        <v>8</v>
      </c>
      <c r="J7" s="15">
        <f>'F.1'!I7</f>
        <v>0</v>
      </c>
    </row>
    <row r="8" spans="1:10" ht="30" customHeight="1">
      <c r="A8" s="14">
        <v>4</v>
      </c>
      <c r="B8" s="41" t="str">
        <f>'F.1'!F8</f>
        <v>K.KÖPRÜ BLD. SPOR</v>
      </c>
      <c r="C8" s="161" t="str">
        <f>'F.1'!G8</f>
        <v>ANADOLU GENÇLİK SPOR</v>
      </c>
      <c r="D8" s="162"/>
      <c r="E8" s="162"/>
      <c r="F8" s="162"/>
      <c r="G8" s="162"/>
      <c r="H8" s="163"/>
      <c r="I8" s="15">
        <f>'F.1'!H8</f>
        <v>4</v>
      </c>
      <c r="J8" s="15">
        <f>'F.1'!I8</f>
        <v>3</v>
      </c>
    </row>
    <row r="9" spans="1:10" ht="30" customHeight="1">
      <c r="A9" s="14">
        <v>5</v>
      </c>
      <c r="B9" s="41" t="str">
        <f>'F.1'!F9</f>
        <v>KARTAL GÜCÜ </v>
      </c>
      <c r="C9" s="161" t="str">
        <f>'F.1'!G9</f>
        <v>YENİ HARRAN SPOR</v>
      </c>
      <c r="D9" s="162"/>
      <c r="E9" s="162"/>
      <c r="F9" s="162"/>
      <c r="G9" s="162"/>
      <c r="H9" s="163"/>
      <c r="I9" s="15">
        <f>'F.1'!H9</f>
        <v>1</v>
      </c>
      <c r="J9" s="15">
        <f>'F.1'!I9</f>
        <v>2</v>
      </c>
    </row>
    <row r="10" spans="1:10" ht="30" customHeight="1">
      <c r="A10" s="14">
        <v>6</v>
      </c>
      <c r="B10" s="41" t="str">
        <f>'F.1'!F10</f>
        <v>EDESSA 7 YILDIZ</v>
      </c>
      <c r="C10" s="161" t="str">
        <f>'F.1'!G10</f>
        <v>BAY</v>
      </c>
      <c r="D10" s="162"/>
      <c r="E10" s="162"/>
      <c r="F10" s="162"/>
      <c r="G10" s="162"/>
      <c r="H10" s="163"/>
      <c r="I10" s="15" t="str">
        <f>'F.1'!H10</f>
        <v>--</v>
      </c>
      <c r="J10" s="15" t="str">
        <f>'F.1'!I10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'T.'!B14</f>
        <v>ŞANLIURFASPOR</v>
      </c>
      <c r="C14" s="17">
        <f aca="true" t="shared" si="0" ref="C14:C24">D14+E14+F14</f>
        <v>2</v>
      </c>
      <c r="D14" s="16">
        <f>S!E11</f>
        <v>2</v>
      </c>
      <c r="E14" s="16">
        <f>S!F11</f>
        <v>0</v>
      </c>
      <c r="F14" s="16">
        <f>S!G11</f>
        <v>0</v>
      </c>
      <c r="G14" s="16">
        <f>G!D11</f>
        <v>21</v>
      </c>
      <c r="H14" s="16">
        <f>G!E11</f>
        <v>0</v>
      </c>
      <c r="I14" s="17">
        <f aca="true" t="shared" si="1" ref="I14:I24">(D14*3)+(E14*1)+(F14*0)</f>
        <v>6</v>
      </c>
      <c r="J14" s="17">
        <f aca="true" t="shared" si="2" ref="J14:J24">G14-H14</f>
        <v>21</v>
      </c>
    </row>
    <row r="15" spans="1:10" ht="30" customHeight="1">
      <c r="A15" s="17">
        <v>2</v>
      </c>
      <c r="B15" s="36" t="str">
        <f>'T.'!B6</f>
        <v>Ş.URFA B.ŞEHİR BLD.</v>
      </c>
      <c r="C15" s="17">
        <f t="shared" si="0"/>
        <v>2</v>
      </c>
      <c r="D15" s="16">
        <f>S!E3</f>
        <v>2</v>
      </c>
      <c r="E15" s="16">
        <f>S!F3</f>
        <v>0</v>
      </c>
      <c r="F15" s="16">
        <f>S!G3</f>
        <v>0</v>
      </c>
      <c r="G15" s="16">
        <f>G!D3</f>
        <v>11</v>
      </c>
      <c r="H15" s="16">
        <f>G!E3</f>
        <v>0</v>
      </c>
      <c r="I15" s="17">
        <f t="shared" si="1"/>
        <v>6</v>
      </c>
      <c r="J15" s="17">
        <f t="shared" si="2"/>
        <v>11</v>
      </c>
    </row>
    <row r="16" spans="1:10" ht="30" customHeight="1">
      <c r="A16" s="17">
        <v>3</v>
      </c>
      <c r="B16" s="36" t="str">
        <f>'T.'!B15</f>
        <v>K.KÖPRÜ BLD. SPOR</v>
      </c>
      <c r="C16" s="17">
        <f t="shared" si="0"/>
        <v>2</v>
      </c>
      <c r="D16" s="16">
        <f>S!E12</f>
        <v>2</v>
      </c>
      <c r="E16" s="16">
        <f>S!F12</f>
        <v>0</v>
      </c>
      <c r="F16" s="16">
        <f>S!G12</f>
        <v>0</v>
      </c>
      <c r="G16" s="16">
        <f>G!D12</f>
        <v>12</v>
      </c>
      <c r="H16" s="16">
        <f>G!E12</f>
        <v>3</v>
      </c>
      <c r="I16" s="17">
        <f t="shared" si="1"/>
        <v>6</v>
      </c>
      <c r="J16" s="17">
        <f t="shared" si="2"/>
        <v>9</v>
      </c>
    </row>
    <row r="17" spans="1:10" ht="30" customHeight="1">
      <c r="A17" s="17">
        <v>4</v>
      </c>
      <c r="B17" s="36" t="str">
        <f>'T.'!B13</f>
        <v>V.ŞEHİR SPOR</v>
      </c>
      <c r="C17" s="17">
        <f t="shared" si="0"/>
        <v>2</v>
      </c>
      <c r="D17" s="16">
        <f>S!E10</f>
        <v>1</v>
      </c>
      <c r="E17" s="16">
        <f>S!F10</f>
        <v>0</v>
      </c>
      <c r="F17" s="16">
        <f>S!G10</f>
        <v>1</v>
      </c>
      <c r="G17" s="16">
        <f>G!D10</f>
        <v>7</v>
      </c>
      <c r="H17" s="16">
        <f>G!E10</f>
        <v>4</v>
      </c>
      <c r="I17" s="17">
        <f t="shared" si="1"/>
        <v>3</v>
      </c>
      <c r="J17" s="17">
        <f t="shared" si="2"/>
        <v>3</v>
      </c>
    </row>
    <row r="18" spans="1:10" ht="30" customHeight="1">
      <c r="A18" s="17">
        <v>5</v>
      </c>
      <c r="B18" s="36" t="str">
        <f>'T.'!B8</f>
        <v>EYYÜBİYE BLD.</v>
      </c>
      <c r="C18" s="17">
        <f t="shared" si="0"/>
        <v>2</v>
      </c>
      <c r="D18" s="16">
        <f>S!E5</f>
        <v>1</v>
      </c>
      <c r="E18" s="16">
        <f>S!F5</f>
        <v>0</v>
      </c>
      <c r="F18" s="16">
        <f>S!G5</f>
        <v>1</v>
      </c>
      <c r="G18" s="16">
        <f>G!D5</f>
        <v>4</v>
      </c>
      <c r="H18" s="16">
        <f>G!E5</f>
        <v>7</v>
      </c>
      <c r="I18" s="17">
        <f t="shared" si="1"/>
        <v>3</v>
      </c>
      <c r="J18" s="17">
        <f t="shared" si="2"/>
        <v>-3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2</v>
      </c>
      <c r="D19" s="16">
        <f>S!E8</f>
        <v>1</v>
      </c>
      <c r="E19" s="16">
        <f>S!F8</f>
        <v>0</v>
      </c>
      <c r="F19" s="16">
        <f>S!G8</f>
        <v>1</v>
      </c>
      <c r="G19" s="16">
        <f>G!D8</f>
        <v>4</v>
      </c>
      <c r="H19" s="16">
        <f>G!E8</f>
        <v>11</v>
      </c>
      <c r="I19" s="17">
        <f t="shared" si="1"/>
        <v>3</v>
      </c>
      <c r="J19" s="17">
        <f t="shared" si="2"/>
        <v>-7</v>
      </c>
    </row>
    <row r="20" spans="1:10" ht="30" customHeight="1">
      <c r="A20" s="17">
        <v>7</v>
      </c>
      <c r="B20" s="36" t="str">
        <f>'T.'!B9</f>
        <v>YENİ HARRAN SPOR</v>
      </c>
      <c r="C20" s="17">
        <f t="shared" si="0"/>
        <v>2</v>
      </c>
      <c r="D20" s="16">
        <f>S!E6</f>
        <v>1</v>
      </c>
      <c r="E20" s="16">
        <f>S!F6</f>
        <v>0</v>
      </c>
      <c r="F20" s="16">
        <f>S!G6</f>
        <v>1</v>
      </c>
      <c r="G20" s="16">
        <f>G!D6</f>
        <v>2</v>
      </c>
      <c r="H20" s="16">
        <f>G!E6</f>
        <v>9</v>
      </c>
      <c r="I20" s="17">
        <f t="shared" si="1"/>
        <v>3</v>
      </c>
      <c r="J20" s="17">
        <f t="shared" si="2"/>
        <v>-7</v>
      </c>
    </row>
    <row r="21" spans="1:10" ht="30" customHeight="1">
      <c r="A21" s="17">
        <v>8</v>
      </c>
      <c r="B21" s="36" t="str">
        <f>'T.'!B16</f>
        <v>KARTAL GÜCÜ </v>
      </c>
      <c r="C21" s="17">
        <f t="shared" si="0"/>
        <v>2</v>
      </c>
      <c r="D21" s="16">
        <f>S!E13</f>
        <v>0</v>
      </c>
      <c r="E21" s="16">
        <f>S!F13</f>
        <v>0</v>
      </c>
      <c r="F21" s="16">
        <f>S!G13</f>
        <v>2</v>
      </c>
      <c r="G21" s="16">
        <f>G!D13</f>
        <v>2</v>
      </c>
      <c r="H21" s="16">
        <f>G!E13</f>
        <v>6</v>
      </c>
      <c r="I21" s="17">
        <f t="shared" si="1"/>
        <v>0</v>
      </c>
      <c r="J21" s="17">
        <f t="shared" si="2"/>
        <v>-4</v>
      </c>
    </row>
    <row r="22" spans="1:10" ht="30" customHeight="1">
      <c r="A22" s="17">
        <v>9</v>
      </c>
      <c r="B22" s="36" t="str">
        <f>'T.'!B12</f>
        <v>C.PINAR SPOR</v>
      </c>
      <c r="C22" s="17">
        <f t="shared" si="0"/>
        <v>1</v>
      </c>
      <c r="D22" s="16">
        <f>S!E9</f>
        <v>0</v>
      </c>
      <c r="E22" s="16">
        <f>S!F9</f>
        <v>0</v>
      </c>
      <c r="F22" s="16">
        <f>S!G9</f>
        <v>1</v>
      </c>
      <c r="G22" s="16">
        <f>G!D9</f>
        <v>0</v>
      </c>
      <c r="H22" s="16">
        <f>G!E9</f>
        <v>4</v>
      </c>
      <c r="I22" s="17">
        <f t="shared" si="1"/>
        <v>0</v>
      </c>
      <c r="J22" s="17">
        <f t="shared" si="2"/>
        <v>-4</v>
      </c>
    </row>
    <row r="23" spans="1:10" ht="30" customHeight="1">
      <c r="A23" s="17">
        <v>10</v>
      </c>
      <c r="B23" s="36" t="str">
        <f>'T.'!B7</f>
        <v>EDESSA 7 YILDIZ</v>
      </c>
      <c r="C23" s="17">
        <f t="shared" si="0"/>
        <v>1</v>
      </c>
      <c r="D23" s="16">
        <f>S!E4</f>
        <v>0</v>
      </c>
      <c r="E23" s="16">
        <f>S!F4</f>
        <v>0</v>
      </c>
      <c r="F23" s="16">
        <f>S!G4</f>
        <v>1</v>
      </c>
      <c r="G23" s="16">
        <f>G!D4</f>
        <v>0</v>
      </c>
      <c r="H23" s="16">
        <f>G!E4</f>
        <v>5</v>
      </c>
      <c r="I23" s="17">
        <f t="shared" si="1"/>
        <v>0</v>
      </c>
      <c r="J23" s="17">
        <f t="shared" si="2"/>
        <v>-5</v>
      </c>
    </row>
    <row r="24" spans="1:10" ht="30" customHeight="1">
      <c r="A24" s="17">
        <v>11</v>
      </c>
      <c r="B24" s="36" t="str">
        <f>'T.'!B10</f>
        <v>ANADOLU GENÇLİK SPOR</v>
      </c>
      <c r="C24" s="17">
        <f t="shared" si="0"/>
        <v>2</v>
      </c>
      <c r="D24" s="16">
        <f>S!E7</f>
        <v>0</v>
      </c>
      <c r="E24" s="16">
        <f>S!F7</f>
        <v>0</v>
      </c>
      <c r="F24" s="16">
        <f>S!G7</f>
        <v>2</v>
      </c>
      <c r="G24" s="16">
        <f>G!D7</f>
        <v>3</v>
      </c>
      <c r="H24" s="16">
        <f>G!E7</f>
        <v>17</v>
      </c>
      <c r="I24" s="17">
        <f t="shared" si="1"/>
        <v>0</v>
      </c>
      <c r="J24" s="17">
        <f t="shared" si="2"/>
        <v>-14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66</v>
      </c>
      <c r="H25" s="4">
        <f>SUM(H14:H24)</f>
        <v>66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8"/>
      <c r="C38" s="8"/>
      <c r="D38" s="8"/>
      <c r="E38" s="8"/>
      <c r="F38" s="8"/>
      <c r="G38" s="8"/>
      <c r="H38" s="8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3"/>
      <c r="C42" s="5"/>
      <c r="D42" s="5"/>
      <c r="E42" s="5"/>
      <c r="F42" s="5"/>
      <c r="G42" s="5"/>
      <c r="H42" s="5"/>
    </row>
    <row r="43" spans="2:8" ht="15" customHeight="1">
      <c r="B43" s="6"/>
      <c r="C43" s="5"/>
      <c r="D43" s="5"/>
      <c r="E43" s="7"/>
      <c r="F43" s="7"/>
      <c r="G43" s="7"/>
      <c r="H43" s="7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9"/>
  <dimension ref="A1:J47"/>
  <sheetViews>
    <sheetView zoomScale="75" zoomScaleNormal="75" zoomScaleSheetLayoutView="100" zoomScalePageLayoutView="0" workbookViewId="0" topLeftCell="A1">
      <selection activeCell="A11" sqref="A11:J11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375" style="0" customWidth="1"/>
    <col min="10" max="10" width="6.00390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47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'F.1'!K5</f>
        <v>EYYÜBİYE BLD.</v>
      </c>
      <c r="C5" s="161" t="str">
        <f>'F.1'!L5</f>
        <v>EDESSA 7 YILDIZ</v>
      </c>
      <c r="D5" s="162"/>
      <c r="E5" s="162"/>
      <c r="F5" s="162"/>
      <c r="G5" s="162"/>
      <c r="H5" s="163"/>
      <c r="I5" s="15">
        <f>'F.1'!M5</f>
        <v>2</v>
      </c>
      <c r="J5" s="15">
        <f>'F.1'!N5</f>
        <v>2</v>
      </c>
    </row>
    <row r="6" spans="1:10" ht="30" customHeight="1">
      <c r="A6" s="14">
        <v>2</v>
      </c>
      <c r="B6" s="41" t="str">
        <f>'F.1'!K6</f>
        <v>YENİ HARRAN SPOR</v>
      </c>
      <c r="C6" s="161" t="str">
        <f>'F.1'!L6</f>
        <v>Ş.URFA B.ŞEHİR BLD.</v>
      </c>
      <c r="D6" s="162"/>
      <c r="E6" s="162"/>
      <c r="F6" s="162"/>
      <c r="G6" s="162"/>
      <c r="H6" s="163"/>
      <c r="I6" s="15">
        <f>'F.1'!M6</f>
        <v>0</v>
      </c>
      <c r="J6" s="15">
        <f>'F.1'!N6</f>
        <v>6</v>
      </c>
    </row>
    <row r="7" spans="1:10" ht="30" customHeight="1">
      <c r="A7" s="14">
        <v>3</v>
      </c>
      <c r="B7" s="41" t="str">
        <f>'F.1'!K7</f>
        <v>ANADOLU GENÇLİK SPOR</v>
      </c>
      <c r="C7" s="161" t="str">
        <f>'F.1'!L7</f>
        <v>KARTAL GÜCÜ </v>
      </c>
      <c r="D7" s="162"/>
      <c r="E7" s="162"/>
      <c r="F7" s="162"/>
      <c r="G7" s="162"/>
      <c r="H7" s="163"/>
      <c r="I7" s="15">
        <f>'F.1'!M7</f>
        <v>3</v>
      </c>
      <c r="J7" s="15">
        <f>'F.1'!N7</f>
        <v>0</v>
      </c>
    </row>
    <row r="8" spans="1:10" ht="30" customHeight="1">
      <c r="A8" s="14">
        <v>4</v>
      </c>
      <c r="B8" s="41" t="str">
        <f>'F.1'!K8</f>
        <v>C.PINAR EĞİTİM SPOR</v>
      </c>
      <c r="C8" s="161" t="str">
        <f>'F.1'!L8</f>
        <v>K.KÖPRÜ BLD. SPOR</v>
      </c>
      <c r="D8" s="162"/>
      <c r="E8" s="162"/>
      <c r="F8" s="162"/>
      <c r="G8" s="162"/>
      <c r="H8" s="163"/>
      <c r="I8" s="15">
        <f>'F.1'!M8</f>
        <v>5</v>
      </c>
      <c r="J8" s="15">
        <f>'F.1'!N8</f>
        <v>2</v>
      </c>
    </row>
    <row r="9" spans="1:10" ht="30" customHeight="1">
      <c r="A9" s="14">
        <v>5</v>
      </c>
      <c r="B9" s="41" t="str">
        <f>'F.1'!K9</f>
        <v>C.PINAR SPOR</v>
      </c>
      <c r="C9" s="161" t="str">
        <f>'F.1'!L9</f>
        <v>ŞANLIURFASPOR</v>
      </c>
      <c r="D9" s="162"/>
      <c r="E9" s="162"/>
      <c r="F9" s="162"/>
      <c r="G9" s="162"/>
      <c r="H9" s="163"/>
      <c r="I9" s="15">
        <f>'F.1'!M9</f>
        <v>0</v>
      </c>
      <c r="J9" s="15">
        <f>'F.1'!N9</f>
        <v>9</v>
      </c>
    </row>
    <row r="10" spans="1:10" ht="30" customHeight="1">
      <c r="A10" s="14">
        <v>6</v>
      </c>
      <c r="B10" s="41" t="str">
        <f>'F.1'!K10</f>
        <v>V.ŞEHİR SPOR</v>
      </c>
      <c r="C10" s="161" t="str">
        <f>'F.1'!L10</f>
        <v>BAY</v>
      </c>
      <c r="D10" s="162"/>
      <c r="E10" s="162"/>
      <c r="F10" s="162"/>
      <c r="G10" s="162"/>
      <c r="H10" s="163"/>
      <c r="I10" s="15" t="str">
        <f>'F.1'!M10</f>
        <v>--</v>
      </c>
      <c r="J10" s="15" t="str">
        <f>'F.1'!N10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'T.'!B14</f>
        <v>ŞANLIURFASPOR</v>
      </c>
      <c r="C14" s="17">
        <f aca="true" t="shared" si="0" ref="C14:C24">D14+E14+F14</f>
        <v>3</v>
      </c>
      <c r="D14" s="16">
        <f>S!H11</f>
        <v>3</v>
      </c>
      <c r="E14" s="16">
        <f>S!I11</f>
        <v>0</v>
      </c>
      <c r="F14" s="16">
        <f>S!J11</f>
        <v>0</v>
      </c>
      <c r="G14" s="16">
        <f>G!F11</f>
        <v>30</v>
      </c>
      <c r="H14" s="16">
        <f>G!G11</f>
        <v>0</v>
      </c>
      <c r="I14" s="17">
        <f aca="true" t="shared" si="1" ref="I14:I24">(D14*3)+(E14*1)+(F14*0)</f>
        <v>9</v>
      </c>
      <c r="J14" s="17">
        <f aca="true" t="shared" si="2" ref="J14:J24">G14-H14</f>
        <v>30</v>
      </c>
    </row>
    <row r="15" spans="1:10" ht="30" customHeight="1">
      <c r="A15" s="17">
        <v>2</v>
      </c>
      <c r="B15" s="36" t="str">
        <f>'T.'!B6</f>
        <v>Ş.URFA B.ŞEHİR BLD.</v>
      </c>
      <c r="C15" s="17">
        <f t="shared" si="0"/>
        <v>3</v>
      </c>
      <c r="D15" s="16">
        <f>S!H3</f>
        <v>3</v>
      </c>
      <c r="E15" s="16">
        <f>S!I3</f>
        <v>0</v>
      </c>
      <c r="F15" s="16">
        <f>S!J3</f>
        <v>0</v>
      </c>
      <c r="G15" s="16">
        <f>G!F3</f>
        <v>17</v>
      </c>
      <c r="H15" s="16">
        <f>G!G3</f>
        <v>0</v>
      </c>
      <c r="I15" s="17">
        <f t="shared" si="1"/>
        <v>9</v>
      </c>
      <c r="J15" s="17">
        <f t="shared" si="2"/>
        <v>17</v>
      </c>
    </row>
    <row r="16" spans="1:10" ht="30" customHeight="1">
      <c r="A16" s="17">
        <v>3</v>
      </c>
      <c r="B16" s="36" t="str">
        <f>'T.'!B15</f>
        <v>K.KÖPRÜ BLD. SPOR</v>
      </c>
      <c r="C16" s="17">
        <f t="shared" si="0"/>
        <v>3</v>
      </c>
      <c r="D16" s="16">
        <f>S!H12</f>
        <v>2</v>
      </c>
      <c r="E16" s="16">
        <f>S!I12</f>
        <v>0</v>
      </c>
      <c r="F16" s="16">
        <f>S!J12</f>
        <v>1</v>
      </c>
      <c r="G16" s="16">
        <f>G!F12</f>
        <v>14</v>
      </c>
      <c r="H16" s="16">
        <f>G!G12</f>
        <v>8</v>
      </c>
      <c r="I16" s="17">
        <f t="shared" si="1"/>
        <v>6</v>
      </c>
      <c r="J16" s="17">
        <f t="shared" si="2"/>
        <v>6</v>
      </c>
    </row>
    <row r="17" spans="1:10" ht="30" customHeight="1">
      <c r="A17" s="17">
        <v>4</v>
      </c>
      <c r="B17" s="36" t="str">
        <f>'T.'!B11</f>
        <v>C.PINAR EĞİTİM SPOR</v>
      </c>
      <c r="C17" s="17">
        <f t="shared" si="0"/>
        <v>3</v>
      </c>
      <c r="D17" s="16">
        <f>S!H8</f>
        <v>2</v>
      </c>
      <c r="E17" s="16">
        <f>S!I8</f>
        <v>0</v>
      </c>
      <c r="F17" s="16">
        <f>S!J8</f>
        <v>1</v>
      </c>
      <c r="G17" s="16">
        <f>G!F8</f>
        <v>9</v>
      </c>
      <c r="H17" s="16">
        <f>G!G8</f>
        <v>13</v>
      </c>
      <c r="I17" s="17">
        <f t="shared" si="1"/>
        <v>6</v>
      </c>
      <c r="J17" s="17">
        <f t="shared" si="2"/>
        <v>-4</v>
      </c>
    </row>
    <row r="18" spans="1:10" ht="30" customHeight="1">
      <c r="A18" s="17">
        <v>5</v>
      </c>
      <c r="B18" s="36" t="str">
        <f>'T.'!B8</f>
        <v>EYYÜBİYE BLD.</v>
      </c>
      <c r="C18" s="17">
        <f t="shared" si="0"/>
        <v>3</v>
      </c>
      <c r="D18" s="16">
        <f>S!H5</f>
        <v>1</v>
      </c>
      <c r="E18" s="16">
        <f>S!I5</f>
        <v>1</v>
      </c>
      <c r="F18" s="16">
        <f>S!J5</f>
        <v>1</v>
      </c>
      <c r="G18" s="16">
        <f>G!F5</f>
        <v>6</v>
      </c>
      <c r="H18" s="16">
        <f>G!G5</f>
        <v>9</v>
      </c>
      <c r="I18" s="17">
        <f t="shared" si="1"/>
        <v>4</v>
      </c>
      <c r="J18" s="17">
        <f t="shared" si="2"/>
        <v>-3</v>
      </c>
    </row>
    <row r="19" spans="1:10" ht="30" customHeight="1">
      <c r="A19" s="17">
        <v>6</v>
      </c>
      <c r="B19" s="36" t="str">
        <f>'T.'!B13</f>
        <v>V.ŞEHİR SPOR</v>
      </c>
      <c r="C19" s="17">
        <f t="shared" si="0"/>
        <v>2</v>
      </c>
      <c r="D19" s="16">
        <f>S!H10</f>
        <v>1</v>
      </c>
      <c r="E19" s="16">
        <f>S!I10</f>
        <v>0</v>
      </c>
      <c r="F19" s="16">
        <f>S!J10</f>
        <v>1</v>
      </c>
      <c r="G19" s="16">
        <f>G!F10</f>
        <v>7</v>
      </c>
      <c r="H19" s="16">
        <f>G!G10</f>
        <v>4</v>
      </c>
      <c r="I19" s="17">
        <f t="shared" si="1"/>
        <v>3</v>
      </c>
      <c r="J19" s="17">
        <f t="shared" si="2"/>
        <v>3</v>
      </c>
    </row>
    <row r="20" spans="1:10" ht="30" customHeight="1">
      <c r="A20" s="17">
        <v>7</v>
      </c>
      <c r="B20" s="36" t="str">
        <f>'T.'!B10</f>
        <v>ANADOLU GENÇLİK SPOR</v>
      </c>
      <c r="C20" s="17">
        <f t="shared" si="0"/>
        <v>3</v>
      </c>
      <c r="D20" s="16">
        <f>S!H7</f>
        <v>1</v>
      </c>
      <c r="E20" s="16">
        <f>S!I7</f>
        <v>0</v>
      </c>
      <c r="F20" s="16">
        <f>S!J7</f>
        <v>2</v>
      </c>
      <c r="G20" s="16">
        <f>G!F7</f>
        <v>6</v>
      </c>
      <c r="H20" s="16">
        <f>G!G7</f>
        <v>17</v>
      </c>
      <c r="I20" s="17">
        <f t="shared" si="1"/>
        <v>3</v>
      </c>
      <c r="J20" s="17">
        <f t="shared" si="2"/>
        <v>-11</v>
      </c>
    </row>
    <row r="21" spans="1:10" ht="30" customHeight="1">
      <c r="A21" s="17">
        <v>8</v>
      </c>
      <c r="B21" s="36" t="str">
        <f>'T.'!B9</f>
        <v>YENİ HARRAN SPOR</v>
      </c>
      <c r="C21" s="17">
        <f t="shared" si="0"/>
        <v>3</v>
      </c>
      <c r="D21" s="16">
        <f>S!H6</f>
        <v>1</v>
      </c>
      <c r="E21" s="16">
        <f>S!I6</f>
        <v>0</v>
      </c>
      <c r="F21" s="16">
        <f>S!J6</f>
        <v>2</v>
      </c>
      <c r="G21" s="16">
        <f>G!F6</f>
        <v>2</v>
      </c>
      <c r="H21" s="16">
        <f>G!G6</f>
        <v>15</v>
      </c>
      <c r="I21" s="17">
        <f t="shared" si="1"/>
        <v>3</v>
      </c>
      <c r="J21" s="17">
        <f t="shared" si="2"/>
        <v>-13</v>
      </c>
    </row>
    <row r="22" spans="1:10" ht="30" customHeight="1">
      <c r="A22" s="17">
        <v>9</v>
      </c>
      <c r="B22" s="36" t="str">
        <f>'T.'!B7</f>
        <v>EDESSA 7 YILDIZ</v>
      </c>
      <c r="C22" s="17">
        <f t="shared" si="0"/>
        <v>2</v>
      </c>
      <c r="D22" s="16">
        <f>S!H4</f>
        <v>0</v>
      </c>
      <c r="E22" s="16">
        <f>S!I4</f>
        <v>1</v>
      </c>
      <c r="F22" s="16">
        <f>S!J4</f>
        <v>1</v>
      </c>
      <c r="G22" s="16">
        <f>G!F4</f>
        <v>2</v>
      </c>
      <c r="H22" s="16">
        <f>G!G4</f>
        <v>7</v>
      </c>
      <c r="I22" s="17">
        <f t="shared" si="1"/>
        <v>1</v>
      </c>
      <c r="J22" s="17">
        <f t="shared" si="2"/>
        <v>-5</v>
      </c>
    </row>
    <row r="23" spans="1:10" ht="30" customHeight="1">
      <c r="A23" s="17">
        <v>10</v>
      </c>
      <c r="B23" s="36" t="str">
        <f>'T.'!B16</f>
        <v>KARTAL GÜCÜ </v>
      </c>
      <c r="C23" s="17">
        <f t="shared" si="0"/>
        <v>3</v>
      </c>
      <c r="D23" s="16">
        <f>S!H13</f>
        <v>0</v>
      </c>
      <c r="E23" s="16">
        <f>S!I13</f>
        <v>0</v>
      </c>
      <c r="F23" s="16">
        <f>S!J13</f>
        <v>3</v>
      </c>
      <c r="G23" s="16">
        <f>G!F13</f>
        <v>2</v>
      </c>
      <c r="H23" s="16">
        <f>G!G13</f>
        <v>9</v>
      </c>
      <c r="I23" s="17">
        <f t="shared" si="1"/>
        <v>0</v>
      </c>
      <c r="J23" s="17">
        <f t="shared" si="2"/>
        <v>-7</v>
      </c>
    </row>
    <row r="24" spans="1:10" ht="30" customHeight="1">
      <c r="A24" s="17">
        <v>11</v>
      </c>
      <c r="B24" s="36" t="str">
        <f>'T.'!B12</f>
        <v>C.PINAR SPOR</v>
      </c>
      <c r="C24" s="17">
        <f t="shared" si="0"/>
        <v>2</v>
      </c>
      <c r="D24" s="16">
        <f>S!H9</f>
        <v>0</v>
      </c>
      <c r="E24" s="16">
        <f>S!I9</f>
        <v>0</v>
      </c>
      <c r="F24" s="16">
        <f>S!J9</f>
        <v>2</v>
      </c>
      <c r="G24" s="16">
        <f>G!F9</f>
        <v>0</v>
      </c>
      <c r="H24" s="16">
        <f>G!G9</f>
        <v>13</v>
      </c>
      <c r="I24" s="17">
        <f t="shared" si="1"/>
        <v>0</v>
      </c>
      <c r="J24" s="17">
        <f t="shared" si="2"/>
        <v>-13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95</v>
      </c>
      <c r="H25" s="4">
        <f>SUM(H14:H24)</f>
        <v>95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0"/>
  <dimension ref="A1:J53"/>
  <sheetViews>
    <sheetView zoomScale="75" zoomScaleNormal="75" zoomScaleSheetLayoutView="100" zoomScalePageLayoutView="0" workbookViewId="0" topLeftCell="A1">
      <selection activeCell="A11" sqref="A11:J11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6.125" style="0" customWidth="1"/>
    <col min="10" max="10" width="6.75390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48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'F.1'!A15</f>
        <v>Ş.URFA B.ŞEHİR BLD.</v>
      </c>
      <c r="C5" s="161" t="str">
        <f>'F.1'!B15</f>
        <v>ANADOLU GENÇLİK SPOR</v>
      </c>
      <c r="D5" s="162"/>
      <c r="E5" s="162"/>
      <c r="F5" s="162"/>
      <c r="G5" s="162"/>
      <c r="H5" s="163"/>
      <c r="I5" s="15">
        <f>'F.1'!C15</f>
        <v>5</v>
      </c>
      <c r="J5" s="15">
        <f>'F.1'!D15</f>
        <v>0</v>
      </c>
    </row>
    <row r="6" spans="1:10" ht="30" customHeight="1">
      <c r="A6" s="14">
        <v>2</v>
      </c>
      <c r="B6" s="41" t="str">
        <f>'F.1'!A16</f>
        <v>EDESSA 7 YILDIZ</v>
      </c>
      <c r="C6" s="161" t="str">
        <f>'F.1'!B16</f>
        <v>YENİ HARRAN SPOR</v>
      </c>
      <c r="D6" s="162"/>
      <c r="E6" s="162"/>
      <c r="F6" s="162"/>
      <c r="G6" s="162"/>
      <c r="H6" s="163"/>
      <c r="I6" s="15">
        <f>'F.1'!C16</f>
        <v>7</v>
      </c>
      <c r="J6" s="15">
        <f>'F.1'!D16</f>
        <v>1</v>
      </c>
    </row>
    <row r="7" spans="1:10" ht="30" customHeight="1">
      <c r="A7" s="14">
        <v>3</v>
      </c>
      <c r="B7" s="41" t="str">
        <f>'F.1'!A17</f>
        <v>ŞANLIURFASPOR</v>
      </c>
      <c r="C7" s="161" t="str">
        <f>'F.1'!B17</f>
        <v>V.ŞEHİR SPOR</v>
      </c>
      <c r="D7" s="162"/>
      <c r="E7" s="162"/>
      <c r="F7" s="162"/>
      <c r="G7" s="162"/>
      <c r="H7" s="163"/>
      <c r="I7" s="15">
        <f>'F.1'!C17</f>
        <v>4</v>
      </c>
      <c r="J7" s="15">
        <f>'F.1'!D17</f>
        <v>0</v>
      </c>
    </row>
    <row r="8" spans="1:10" ht="30" customHeight="1">
      <c r="A8" s="14">
        <v>4</v>
      </c>
      <c r="B8" s="41" t="str">
        <f>'F.1'!A18</f>
        <v>K.KÖPRÜ BLD. SPOR</v>
      </c>
      <c r="C8" s="161" t="str">
        <f>'F.1'!B18</f>
        <v>C.PINAR SPOR</v>
      </c>
      <c r="D8" s="162"/>
      <c r="E8" s="162"/>
      <c r="F8" s="162"/>
      <c r="G8" s="162"/>
      <c r="H8" s="163"/>
      <c r="I8" s="15">
        <f>'F.1'!C18</f>
        <v>6</v>
      </c>
      <c r="J8" s="15">
        <f>'F.1'!D18</f>
        <v>0</v>
      </c>
    </row>
    <row r="9" spans="1:10" ht="30" customHeight="1">
      <c r="A9" s="14">
        <v>5</v>
      </c>
      <c r="B9" s="41" t="str">
        <f>'F.1'!A19</f>
        <v>KARTAL GÜCÜ </v>
      </c>
      <c r="C9" s="161" t="str">
        <f>'F.1'!B19</f>
        <v>C.PINAR EĞİTİM SPOR</v>
      </c>
      <c r="D9" s="162"/>
      <c r="E9" s="162"/>
      <c r="F9" s="162"/>
      <c r="G9" s="162"/>
      <c r="H9" s="163"/>
      <c r="I9" s="15">
        <f>'F.1'!C19</f>
        <v>0</v>
      </c>
      <c r="J9" s="15">
        <f>'F.1'!D19</f>
        <v>8</v>
      </c>
    </row>
    <row r="10" spans="1:10" ht="30" customHeight="1">
      <c r="A10" s="14">
        <v>6</v>
      </c>
      <c r="B10" s="41" t="str">
        <f>'F.1'!A20</f>
        <v>EYYÜBİYE BLD.</v>
      </c>
      <c r="C10" s="161" t="str">
        <f>'F.1'!B20</f>
        <v>BAY</v>
      </c>
      <c r="D10" s="162"/>
      <c r="E10" s="162"/>
      <c r="F10" s="162"/>
      <c r="G10" s="162"/>
      <c r="H10" s="163"/>
      <c r="I10" s="15" t="str">
        <f>'F.1'!C20</f>
        <v>--</v>
      </c>
      <c r="J10" s="15" t="str">
        <f>'F.1'!D20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'T.'!B14</f>
        <v>ŞANLIURFASPOR</v>
      </c>
      <c r="C14" s="17">
        <f aca="true" t="shared" si="0" ref="C14:C24">D14+E14+F14</f>
        <v>4</v>
      </c>
      <c r="D14" s="16">
        <f>S!K11</f>
        <v>4</v>
      </c>
      <c r="E14" s="16">
        <f>S!L11</f>
        <v>0</v>
      </c>
      <c r="F14" s="16">
        <f>S!M11</f>
        <v>0</v>
      </c>
      <c r="G14" s="16">
        <f>G!H11</f>
        <v>34</v>
      </c>
      <c r="H14" s="16">
        <f>G!I11</f>
        <v>0</v>
      </c>
      <c r="I14" s="17">
        <f aca="true" t="shared" si="1" ref="I14:I24">(D14*3)+(E14*1)+(F14*0)</f>
        <v>12</v>
      </c>
      <c r="J14" s="17">
        <f aca="true" t="shared" si="2" ref="J14:J24">G14-H14</f>
        <v>34</v>
      </c>
    </row>
    <row r="15" spans="1:10" ht="30" customHeight="1">
      <c r="A15" s="17">
        <v>2</v>
      </c>
      <c r="B15" s="36" t="str">
        <f>'T.'!B6</f>
        <v>Ş.URFA B.ŞEHİR BLD.</v>
      </c>
      <c r="C15" s="17">
        <f t="shared" si="0"/>
        <v>4</v>
      </c>
      <c r="D15" s="16">
        <f>S!K3</f>
        <v>4</v>
      </c>
      <c r="E15" s="16">
        <f>S!L3</f>
        <v>0</v>
      </c>
      <c r="F15" s="16">
        <f>S!M3</f>
        <v>0</v>
      </c>
      <c r="G15" s="16">
        <f>G!H3</f>
        <v>22</v>
      </c>
      <c r="H15" s="16">
        <f>G!I3</f>
        <v>0</v>
      </c>
      <c r="I15" s="17">
        <f t="shared" si="1"/>
        <v>12</v>
      </c>
      <c r="J15" s="17">
        <f t="shared" si="2"/>
        <v>22</v>
      </c>
    </row>
    <row r="16" spans="1:10" ht="30" customHeight="1">
      <c r="A16" s="17">
        <v>3</v>
      </c>
      <c r="B16" s="36" t="str">
        <f>'T.'!B15</f>
        <v>K.KÖPRÜ BLD. SPOR</v>
      </c>
      <c r="C16" s="17">
        <f t="shared" si="0"/>
        <v>4</v>
      </c>
      <c r="D16" s="16">
        <f>S!K12</f>
        <v>3</v>
      </c>
      <c r="E16" s="16">
        <f>S!L12</f>
        <v>0</v>
      </c>
      <c r="F16" s="16">
        <f>S!M12</f>
        <v>1</v>
      </c>
      <c r="G16" s="16">
        <f>G!H12</f>
        <v>20</v>
      </c>
      <c r="H16" s="16">
        <f>G!I12</f>
        <v>8</v>
      </c>
      <c r="I16" s="17">
        <f t="shared" si="1"/>
        <v>9</v>
      </c>
      <c r="J16" s="17">
        <f t="shared" si="2"/>
        <v>12</v>
      </c>
    </row>
    <row r="17" spans="1:10" ht="30" customHeight="1">
      <c r="A17" s="17">
        <v>4</v>
      </c>
      <c r="B17" s="36" t="str">
        <f>'T.'!B11</f>
        <v>C.PINAR EĞİTİM SPOR</v>
      </c>
      <c r="C17" s="17">
        <f t="shared" si="0"/>
        <v>4</v>
      </c>
      <c r="D17" s="16">
        <f>S!K8</f>
        <v>3</v>
      </c>
      <c r="E17" s="16">
        <f>S!L8</f>
        <v>0</v>
      </c>
      <c r="F17" s="16">
        <f>S!M8</f>
        <v>1</v>
      </c>
      <c r="G17" s="16">
        <f>G!H8</f>
        <v>17</v>
      </c>
      <c r="H17" s="16">
        <f>G!I8</f>
        <v>13</v>
      </c>
      <c r="I17" s="17">
        <f t="shared" si="1"/>
        <v>9</v>
      </c>
      <c r="J17" s="17">
        <f t="shared" si="2"/>
        <v>4</v>
      </c>
    </row>
    <row r="18" spans="1:10" ht="30" customHeight="1">
      <c r="A18" s="17">
        <v>5</v>
      </c>
      <c r="B18" s="36" t="str">
        <f>'T.'!B7</f>
        <v>EDESSA 7 YILDIZ</v>
      </c>
      <c r="C18" s="17">
        <f t="shared" si="0"/>
        <v>3</v>
      </c>
      <c r="D18" s="16">
        <f>S!K4</f>
        <v>1</v>
      </c>
      <c r="E18" s="16">
        <f>S!L4</f>
        <v>1</v>
      </c>
      <c r="F18" s="16">
        <f>S!M4</f>
        <v>1</v>
      </c>
      <c r="G18" s="16">
        <f>G!H4</f>
        <v>9</v>
      </c>
      <c r="H18" s="16">
        <f>G!I4</f>
        <v>8</v>
      </c>
      <c r="I18" s="17">
        <f t="shared" si="1"/>
        <v>4</v>
      </c>
      <c r="J18" s="17">
        <f t="shared" si="2"/>
        <v>1</v>
      </c>
    </row>
    <row r="19" spans="1:10" ht="30" customHeight="1">
      <c r="A19" s="17">
        <v>6</v>
      </c>
      <c r="B19" s="36" t="str">
        <f>'T.'!B8</f>
        <v>EYYÜBİYE BLD.</v>
      </c>
      <c r="C19" s="17">
        <f t="shared" si="0"/>
        <v>3</v>
      </c>
      <c r="D19" s="16">
        <f>S!K5</f>
        <v>1</v>
      </c>
      <c r="E19" s="16">
        <f>S!L5</f>
        <v>1</v>
      </c>
      <c r="F19" s="16">
        <f>S!M5</f>
        <v>1</v>
      </c>
      <c r="G19" s="16">
        <f>G!H5</f>
        <v>6</v>
      </c>
      <c r="H19" s="16">
        <f>G!I5</f>
        <v>9</v>
      </c>
      <c r="I19" s="17">
        <f t="shared" si="1"/>
        <v>4</v>
      </c>
      <c r="J19" s="17">
        <f t="shared" si="2"/>
        <v>-3</v>
      </c>
    </row>
    <row r="20" spans="1:10" ht="30" customHeight="1">
      <c r="A20" s="17">
        <v>7</v>
      </c>
      <c r="B20" s="36" t="str">
        <f>'T.'!B13</f>
        <v>V.ŞEHİR SPOR</v>
      </c>
      <c r="C20" s="17">
        <f t="shared" si="0"/>
        <v>3</v>
      </c>
      <c r="D20" s="16">
        <f>S!K10</f>
        <v>1</v>
      </c>
      <c r="E20" s="16">
        <f>S!L10</f>
        <v>0</v>
      </c>
      <c r="F20" s="16">
        <f>S!M10</f>
        <v>2</v>
      </c>
      <c r="G20" s="16">
        <f>G!H10</f>
        <v>7</v>
      </c>
      <c r="H20" s="16">
        <f>G!I10</f>
        <v>8</v>
      </c>
      <c r="I20" s="17">
        <f t="shared" si="1"/>
        <v>3</v>
      </c>
      <c r="J20" s="17">
        <f t="shared" si="2"/>
        <v>-1</v>
      </c>
    </row>
    <row r="21" spans="1:10" ht="30" customHeight="1">
      <c r="A21" s="17">
        <v>8</v>
      </c>
      <c r="B21" s="36" t="str">
        <f>'T.'!B10</f>
        <v>ANADOLU GENÇLİK SPOR</v>
      </c>
      <c r="C21" s="17">
        <f t="shared" si="0"/>
        <v>4</v>
      </c>
      <c r="D21" s="16">
        <f>S!K7</f>
        <v>1</v>
      </c>
      <c r="E21" s="16">
        <f>S!L7</f>
        <v>0</v>
      </c>
      <c r="F21" s="16">
        <f>S!M7</f>
        <v>3</v>
      </c>
      <c r="G21" s="16">
        <f>G!H7</f>
        <v>6</v>
      </c>
      <c r="H21" s="16">
        <f>G!I7</f>
        <v>22</v>
      </c>
      <c r="I21" s="17">
        <f t="shared" si="1"/>
        <v>3</v>
      </c>
      <c r="J21" s="17">
        <f t="shared" si="2"/>
        <v>-16</v>
      </c>
    </row>
    <row r="22" spans="1:10" ht="30" customHeight="1">
      <c r="A22" s="17">
        <v>9</v>
      </c>
      <c r="B22" s="36" t="str">
        <f>'T.'!B9</f>
        <v>YENİ HARRAN SPOR</v>
      </c>
      <c r="C22" s="17">
        <f t="shared" si="0"/>
        <v>4</v>
      </c>
      <c r="D22" s="16">
        <f>S!K6</f>
        <v>1</v>
      </c>
      <c r="E22" s="16">
        <f>S!L6</f>
        <v>0</v>
      </c>
      <c r="F22" s="16">
        <f>S!M6</f>
        <v>3</v>
      </c>
      <c r="G22" s="16">
        <f>G!H6</f>
        <v>3</v>
      </c>
      <c r="H22" s="16">
        <f>G!I6</f>
        <v>22</v>
      </c>
      <c r="I22" s="17">
        <f t="shared" si="1"/>
        <v>3</v>
      </c>
      <c r="J22" s="17">
        <f t="shared" si="2"/>
        <v>-19</v>
      </c>
    </row>
    <row r="23" spans="1:10" ht="30" customHeight="1">
      <c r="A23" s="17">
        <v>10</v>
      </c>
      <c r="B23" s="36" t="str">
        <f>'T.'!B16</f>
        <v>KARTAL GÜCÜ </v>
      </c>
      <c r="C23" s="17">
        <f t="shared" si="0"/>
        <v>4</v>
      </c>
      <c r="D23" s="16">
        <f>S!K13</f>
        <v>0</v>
      </c>
      <c r="E23" s="16">
        <f>S!L13</f>
        <v>0</v>
      </c>
      <c r="F23" s="16">
        <f>S!M13</f>
        <v>4</v>
      </c>
      <c r="G23" s="16">
        <f>G!H13</f>
        <v>2</v>
      </c>
      <c r="H23" s="16">
        <f>G!I13</f>
        <v>17</v>
      </c>
      <c r="I23" s="17">
        <f t="shared" si="1"/>
        <v>0</v>
      </c>
      <c r="J23" s="17">
        <f t="shared" si="2"/>
        <v>-15</v>
      </c>
    </row>
    <row r="24" spans="1:10" ht="30" customHeight="1">
      <c r="A24" s="17">
        <v>11</v>
      </c>
      <c r="B24" s="36" t="str">
        <f>'T.'!B12</f>
        <v>C.PINAR SPOR</v>
      </c>
      <c r="C24" s="17">
        <f t="shared" si="0"/>
        <v>3</v>
      </c>
      <c r="D24" s="16">
        <f>S!K9</f>
        <v>0</v>
      </c>
      <c r="E24" s="16">
        <f>S!L9</f>
        <v>0</v>
      </c>
      <c r="F24" s="16">
        <f>S!M9</f>
        <v>3</v>
      </c>
      <c r="G24" s="16">
        <f>G!H9</f>
        <v>0</v>
      </c>
      <c r="H24" s="16">
        <f>G!I9</f>
        <v>19</v>
      </c>
      <c r="I24" s="17">
        <f t="shared" si="1"/>
        <v>0</v>
      </c>
      <c r="J24" s="17">
        <f t="shared" si="2"/>
        <v>-19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126</v>
      </c>
      <c r="H25" s="4">
        <f>SUM(H14:H24)</f>
        <v>126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1"/>
  <dimension ref="A1:J53"/>
  <sheetViews>
    <sheetView tabSelected="1" zoomScale="75" zoomScaleNormal="75" zoomScaleSheetLayoutView="100" zoomScalePageLayoutView="0" workbookViewId="0" topLeftCell="A1">
      <selection activeCell="B14" sqref="B14:J24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6.875" style="0" customWidth="1"/>
    <col min="10" max="10" width="6.00390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49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'F.1'!F15</f>
        <v>YENİ HARRAN SPOR</v>
      </c>
      <c r="C5" s="161" t="str">
        <f>'F.1'!G15</f>
        <v>EYYÜBİYE BLD.</v>
      </c>
      <c r="D5" s="162"/>
      <c r="E5" s="162"/>
      <c r="F5" s="162"/>
      <c r="G5" s="162"/>
      <c r="H5" s="163"/>
      <c r="I5" s="15">
        <f>'F.1'!H15</f>
        <v>2</v>
      </c>
      <c r="J5" s="15">
        <f>'F.1'!I15</f>
        <v>5</v>
      </c>
    </row>
    <row r="6" spans="1:10" ht="30" customHeight="1">
      <c r="A6" s="14">
        <v>2</v>
      </c>
      <c r="B6" s="41" t="str">
        <f>'F.1'!F16</f>
        <v>ANADOLU GENÇLİK SPOR</v>
      </c>
      <c r="C6" s="161" t="str">
        <f>'F.1'!G16</f>
        <v>EDESSA 7 YILDIZ</v>
      </c>
      <c r="D6" s="162"/>
      <c r="E6" s="162"/>
      <c r="F6" s="162"/>
      <c r="G6" s="162"/>
      <c r="H6" s="163"/>
      <c r="I6" s="15">
        <f>'F.1'!H16</f>
        <v>2</v>
      </c>
      <c r="J6" s="15">
        <f>'F.1'!I16</f>
        <v>3</v>
      </c>
    </row>
    <row r="7" spans="1:10" ht="30" customHeight="1">
      <c r="A7" s="14">
        <v>3</v>
      </c>
      <c r="B7" s="41" t="str">
        <f>'F.1'!F17</f>
        <v>C.PINAR EĞİTİM SPOR</v>
      </c>
      <c r="C7" s="161" t="str">
        <f>'F.1'!G17</f>
        <v>Ş.URFA B.ŞEHİR BLD.</v>
      </c>
      <c r="D7" s="162"/>
      <c r="E7" s="162"/>
      <c r="F7" s="162"/>
      <c r="G7" s="162"/>
      <c r="H7" s="163"/>
      <c r="I7" s="15">
        <f>'F.1'!H17</f>
        <v>0</v>
      </c>
      <c r="J7" s="15">
        <f>'F.1'!I17</f>
        <v>2</v>
      </c>
    </row>
    <row r="8" spans="1:10" ht="30" customHeight="1">
      <c r="A8" s="14">
        <v>4</v>
      </c>
      <c r="B8" s="41" t="str">
        <f>'F.1'!F18</f>
        <v>C.PINAR SPOR</v>
      </c>
      <c r="C8" s="161" t="str">
        <f>'F.1'!G18</f>
        <v>KARTAL GÜCÜ </v>
      </c>
      <c r="D8" s="162"/>
      <c r="E8" s="162"/>
      <c r="F8" s="162"/>
      <c r="G8" s="162"/>
      <c r="H8" s="163"/>
      <c r="I8" s="15">
        <f>'F.1'!H18</f>
        <v>2</v>
      </c>
      <c r="J8" s="15">
        <f>'F.1'!I18</f>
        <v>0</v>
      </c>
    </row>
    <row r="9" spans="1:10" ht="30" customHeight="1">
      <c r="A9" s="14">
        <v>5</v>
      </c>
      <c r="B9" s="41" t="str">
        <f>'F.1'!F19</f>
        <v>V.ŞEHİR SPOR</v>
      </c>
      <c r="C9" s="161" t="str">
        <f>'F.1'!G19</f>
        <v>K.KÖPRÜ BLD. SPOR</v>
      </c>
      <c r="D9" s="162"/>
      <c r="E9" s="162"/>
      <c r="F9" s="162"/>
      <c r="G9" s="162"/>
      <c r="H9" s="163"/>
      <c r="I9" s="15">
        <f>'F.1'!H19</f>
        <v>3</v>
      </c>
      <c r="J9" s="15">
        <f>'F.1'!I19</f>
        <v>0</v>
      </c>
    </row>
    <row r="10" spans="1:10" ht="30" customHeight="1">
      <c r="A10" s="14">
        <v>6</v>
      </c>
      <c r="B10" s="41" t="str">
        <f>'F.1'!F20</f>
        <v>ŞANLIURFASPOR</v>
      </c>
      <c r="C10" s="161" t="str">
        <f>'F.1'!G20</f>
        <v>BAY</v>
      </c>
      <c r="D10" s="162"/>
      <c r="E10" s="162"/>
      <c r="F10" s="162"/>
      <c r="G10" s="162"/>
      <c r="H10" s="163"/>
      <c r="I10" s="15" t="str">
        <f>'F.1'!H20</f>
        <v>--</v>
      </c>
      <c r="J10" s="15" t="str">
        <f>'F.1'!I20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5</v>
      </c>
      <c r="D14" s="16">
        <f>S!N3</f>
        <v>5</v>
      </c>
      <c r="E14" s="16">
        <f>S!O3</f>
        <v>0</v>
      </c>
      <c r="F14" s="16">
        <f>S!P3</f>
        <v>0</v>
      </c>
      <c r="G14" s="16">
        <f>G!J3</f>
        <v>24</v>
      </c>
      <c r="H14" s="16">
        <f>G!K3</f>
        <v>0</v>
      </c>
      <c r="I14" s="17">
        <f aca="true" t="shared" si="1" ref="I14:I24">(D14*3)+(E14*1)+(F14*0)</f>
        <v>15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'T.'!B14</f>
        <v>ŞANLIURFASPOR</v>
      </c>
      <c r="C15" s="17">
        <f t="shared" si="0"/>
        <v>4</v>
      </c>
      <c r="D15" s="16">
        <f>S!N11</f>
        <v>4</v>
      </c>
      <c r="E15" s="16">
        <f>S!O11</f>
        <v>0</v>
      </c>
      <c r="F15" s="16">
        <f>S!P11</f>
        <v>0</v>
      </c>
      <c r="G15" s="16">
        <f>G!J11</f>
        <v>34</v>
      </c>
      <c r="H15" s="16">
        <f>G!K11</f>
        <v>0</v>
      </c>
      <c r="I15" s="17">
        <f t="shared" si="1"/>
        <v>12</v>
      </c>
      <c r="J15" s="17">
        <f t="shared" si="2"/>
        <v>34</v>
      </c>
    </row>
    <row r="16" spans="1:10" ht="30" customHeight="1">
      <c r="A16" s="17">
        <v>3</v>
      </c>
      <c r="B16" s="36" t="str">
        <f>'T.'!B15</f>
        <v>K.KÖPRÜ BLD. SPOR</v>
      </c>
      <c r="C16" s="17">
        <f t="shared" si="0"/>
        <v>5</v>
      </c>
      <c r="D16" s="16">
        <f>S!N12</f>
        <v>3</v>
      </c>
      <c r="E16" s="16">
        <f>S!O12</f>
        <v>0</v>
      </c>
      <c r="F16" s="16">
        <f>S!P12</f>
        <v>2</v>
      </c>
      <c r="G16" s="16">
        <f>G!J12</f>
        <v>20</v>
      </c>
      <c r="H16" s="16">
        <f>G!K12</f>
        <v>11</v>
      </c>
      <c r="I16" s="17">
        <f t="shared" si="1"/>
        <v>9</v>
      </c>
      <c r="J16" s="17">
        <f t="shared" si="2"/>
        <v>9</v>
      </c>
    </row>
    <row r="17" spans="1:10" ht="30" customHeight="1">
      <c r="A17" s="17">
        <v>4</v>
      </c>
      <c r="B17" s="36" t="str">
        <f>'T.'!B11</f>
        <v>C.PINAR EĞİTİM SPOR</v>
      </c>
      <c r="C17" s="17">
        <f t="shared" si="0"/>
        <v>5</v>
      </c>
      <c r="D17" s="16">
        <f>S!N8</f>
        <v>3</v>
      </c>
      <c r="E17" s="16">
        <f>S!O8</f>
        <v>0</v>
      </c>
      <c r="F17" s="16">
        <f>S!P8</f>
        <v>2</v>
      </c>
      <c r="G17" s="16">
        <f>G!J8</f>
        <v>17</v>
      </c>
      <c r="H17" s="16">
        <f>G!K8</f>
        <v>15</v>
      </c>
      <c r="I17" s="17">
        <f t="shared" si="1"/>
        <v>9</v>
      </c>
      <c r="J17" s="17">
        <f t="shared" si="2"/>
        <v>2</v>
      </c>
    </row>
    <row r="18" spans="1:10" ht="30" customHeight="1">
      <c r="A18" s="17">
        <v>5</v>
      </c>
      <c r="B18" s="36" t="str">
        <f>'T.'!B7</f>
        <v>EDESSA 7 YILDIZ</v>
      </c>
      <c r="C18" s="17">
        <f t="shared" si="0"/>
        <v>4</v>
      </c>
      <c r="D18" s="16">
        <f>S!N4</f>
        <v>2</v>
      </c>
      <c r="E18" s="16">
        <f>S!O4</f>
        <v>1</v>
      </c>
      <c r="F18" s="16">
        <f>S!P4</f>
        <v>1</v>
      </c>
      <c r="G18" s="16">
        <f>G!J4</f>
        <v>12</v>
      </c>
      <c r="H18" s="16">
        <f>G!K4</f>
        <v>10</v>
      </c>
      <c r="I18" s="17">
        <f t="shared" si="1"/>
        <v>7</v>
      </c>
      <c r="J18" s="17">
        <f t="shared" si="2"/>
        <v>2</v>
      </c>
    </row>
    <row r="19" spans="1:10" ht="30" customHeight="1">
      <c r="A19" s="17">
        <v>6</v>
      </c>
      <c r="B19" s="36" t="str">
        <f>'T.'!B8</f>
        <v>EYYÜBİYE BLD.</v>
      </c>
      <c r="C19" s="17">
        <f t="shared" si="0"/>
        <v>4</v>
      </c>
      <c r="D19" s="16">
        <f>S!N5</f>
        <v>2</v>
      </c>
      <c r="E19" s="16">
        <f>S!O5</f>
        <v>1</v>
      </c>
      <c r="F19" s="16">
        <f>S!P5</f>
        <v>1</v>
      </c>
      <c r="G19" s="16">
        <f>G!J5</f>
        <v>11</v>
      </c>
      <c r="H19" s="16">
        <f>G!K5</f>
        <v>11</v>
      </c>
      <c r="I19" s="17">
        <f t="shared" si="1"/>
        <v>7</v>
      </c>
      <c r="J19" s="17">
        <f t="shared" si="2"/>
        <v>0</v>
      </c>
    </row>
    <row r="20" spans="1:10" ht="30" customHeight="1">
      <c r="A20" s="17">
        <v>7</v>
      </c>
      <c r="B20" s="36" t="str">
        <f>'T.'!B13</f>
        <v>V.ŞEHİR SPOR</v>
      </c>
      <c r="C20" s="17">
        <f t="shared" si="0"/>
        <v>4</v>
      </c>
      <c r="D20" s="16">
        <f>S!N10</f>
        <v>2</v>
      </c>
      <c r="E20" s="16">
        <f>S!O10</f>
        <v>0</v>
      </c>
      <c r="F20" s="16">
        <f>S!P10</f>
        <v>2</v>
      </c>
      <c r="G20" s="16">
        <f>G!J10</f>
        <v>10</v>
      </c>
      <c r="H20" s="16">
        <f>G!K10</f>
        <v>8</v>
      </c>
      <c r="I20" s="17">
        <f t="shared" si="1"/>
        <v>6</v>
      </c>
      <c r="J20" s="17">
        <f t="shared" si="2"/>
        <v>2</v>
      </c>
    </row>
    <row r="21" spans="1:10" ht="30" customHeight="1">
      <c r="A21" s="17">
        <v>8</v>
      </c>
      <c r="B21" s="36" t="str">
        <f>'T.'!B10</f>
        <v>ANADOLU GENÇLİK SPOR</v>
      </c>
      <c r="C21" s="17">
        <f t="shared" si="0"/>
        <v>5</v>
      </c>
      <c r="D21" s="16">
        <f>S!N7</f>
        <v>1</v>
      </c>
      <c r="E21" s="16">
        <f>S!O7</f>
        <v>0</v>
      </c>
      <c r="F21" s="16">
        <f>S!P7</f>
        <v>4</v>
      </c>
      <c r="G21" s="16">
        <f>G!J7</f>
        <v>8</v>
      </c>
      <c r="H21" s="16">
        <f>G!K7</f>
        <v>25</v>
      </c>
      <c r="I21" s="17">
        <f t="shared" si="1"/>
        <v>3</v>
      </c>
      <c r="J21" s="17">
        <f t="shared" si="2"/>
        <v>-17</v>
      </c>
    </row>
    <row r="22" spans="1:10" ht="30" customHeight="1">
      <c r="A22" s="17">
        <v>9</v>
      </c>
      <c r="B22" s="36" t="str">
        <f>'T.'!B12</f>
        <v>C.PINAR SPOR</v>
      </c>
      <c r="C22" s="17">
        <f t="shared" si="0"/>
        <v>4</v>
      </c>
      <c r="D22" s="16">
        <f>S!N9</f>
        <v>1</v>
      </c>
      <c r="E22" s="16">
        <f>S!O9</f>
        <v>0</v>
      </c>
      <c r="F22" s="16">
        <f>S!P9</f>
        <v>3</v>
      </c>
      <c r="G22" s="16">
        <f>G!J9</f>
        <v>2</v>
      </c>
      <c r="H22" s="16">
        <f>G!K9</f>
        <v>19</v>
      </c>
      <c r="I22" s="17">
        <f t="shared" si="1"/>
        <v>3</v>
      </c>
      <c r="J22" s="17">
        <f t="shared" si="2"/>
        <v>-17</v>
      </c>
    </row>
    <row r="23" spans="1:10" ht="30" customHeight="1">
      <c r="A23" s="17">
        <v>10</v>
      </c>
      <c r="B23" s="36" t="str">
        <f>'T.'!B9</f>
        <v>YENİ HARRAN SPOR</v>
      </c>
      <c r="C23" s="17">
        <f t="shared" si="0"/>
        <v>5</v>
      </c>
      <c r="D23" s="16">
        <f>S!N6</f>
        <v>1</v>
      </c>
      <c r="E23" s="16">
        <f>S!O6</f>
        <v>0</v>
      </c>
      <c r="F23" s="16">
        <f>S!P6</f>
        <v>4</v>
      </c>
      <c r="G23" s="16">
        <f>G!J6</f>
        <v>5</v>
      </c>
      <c r="H23" s="16">
        <f>G!K6</f>
        <v>27</v>
      </c>
      <c r="I23" s="17">
        <f t="shared" si="1"/>
        <v>3</v>
      </c>
      <c r="J23" s="17">
        <f t="shared" si="2"/>
        <v>-22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5</v>
      </c>
      <c r="D24" s="16">
        <f>S!N13</f>
        <v>0</v>
      </c>
      <c r="E24" s="16">
        <f>S!O13</f>
        <v>0</v>
      </c>
      <c r="F24" s="16">
        <f>S!P13</f>
        <v>5</v>
      </c>
      <c r="G24" s="16">
        <f>G!J13</f>
        <v>2</v>
      </c>
      <c r="H24" s="16">
        <f>G!K13</f>
        <v>19</v>
      </c>
      <c r="I24" s="17">
        <f t="shared" si="1"/>
        <v>0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2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'F.1'!K15</f>
        <v>Ş.URFA B.ŞEHİR BLD.</v>
      </c>
      <c r="C5" s="161" t="str">
        <f>'F.1'!L15</f>
        <v>C.PINAR SPOR</v>
      </c>
      <c r="D5" s="162"/>
      <c r="E5" s="162"/>
      <c r="F5" s="162"/>
      <c r="G5" s="162"/>
      <c r="H5" s="163"/>
      <c r="I5" s="15">
        <f>'F.1'!M15</f>
        <v>0</v>
      </c>
      <c r="J5" s="15">
        <f>'F.1'!N15</f>
        <v>0</v>
      </c>
    </row>
    <row r="6" spans="1:10" ht="30" customHeight="1">
      <c r="A6" s="14">
        <v>2</v>
      </c>
      <c r="B6" s="41" t="str">
        <f>'F.1'!K16</f>
        <v>EDESSA 7 YILDIZ</v>
      </c>
      <c r="C6" s="161" t="str">
        <f>'F.1'!L16</f>
        <v>C.PINAR EĞİTİM SPOR</v>
      </c>
      <c r="D6" s="162"/>
      <c r="E6" s="162"/>
      <c r="F6" s="162"/>
      <c r="G6" s="162"/>
      <c r="H6" s="163"/>
      <c r="I6" s="15">
        <f>'F.1'!M16</f>
        <v>0</v>
      </c>
      <c r="J6" s="15">
        <f>'F.1'!N16</f>
        <v>0</v>
      </c>
    </row>
    <row r="7" spans="1:10" ht="30" customHeight="1">
      <c r="A7" s="14">
        <v>3</v>
      </c>
      <c r="B7" s="41" t="str">
        <f>'F.1'!K17</f>
        <v>EYYÜBİYE BLD.</v>
      </c>
      <c r="C7" s="161" t="str">
        <f>'F.1'!L17</f>
        <v>ANADOLU GENÇLİK SPOR</v>
      </c>
      <c r="D7" s="162"/>
      <c r="E7" s="162"/>
      <c r="F7" s="162"/>
      <c r="G7" s="162"/>
      <c r="H7" s="163"/>
      <c r="I7" s="15">
        <f>'F.1'!M17</f>
        <v>0</v>
      </c>
      <c r="J7" s="15">
        <f>'F.1'!N17</f>
        <v>0</v>
      </c>
    </row>
    <row r="8" spans="1:10" ht="30" customHeight="1">
      <c r="A8" s="14">
        <v>4</v>
      </c>
      <c r="B8" s="41" t="str">
        <f>'F.1'!K18</f>
        <v>K.KÖPRÜ BLD. SPOR</v>
      </c>
      <c r="C8" s="161" t="str">
        <f>'F.1'!L18</f>
        <v>ŞANLIURFASPOR</v>
      </c>
      <c r="D8" s="162"/>
      <c r="E8" s="162"/>
      <c r="F8" s="162"/>
      <c r="G8" s="162"/>
      <c r="H8" s="163"/>
      <c r="I8" s="15">
        <f>'F.1'!M18</f>
        <v>0</v>
      </c>
      <c r="J8" s="15">
        <f>'F.1'!N18</f>
        <v>0</v>
      </c>
    </row>
    <row r="9" spans="1:10" ht="30" customHeight="1">
      <c r="A9" s="14">
        <v>5</v>
      </c>
      <c r="B9" s="41" t="str">
        <f>'F.1'!K19</f>
        <v>KARTAL GÜCÜ </v>
      </c>
      <c r="C9" s="161" t="str">
        <f>'F.1'!L19</f>
        <v>V.ŞEHİR SPOR</v>
      </c>
      <c r="D9" s="162"/>
      <c r="E9" s="162"/>
      <c r="F9" s="162"/>
      <c r="G9" s="162"/>
      <c r="H9" s="163"/>
      <c r="I9" s="15">
        <f>'F.1'!M19</f>
        <v>0</v>
      </c>
      <c r="J9" s="15">
        <f>'F.1'!N19</f>
        <v>0</v>
      </c>
    </row>
    <row r="10" spans="1:10" ht="30" customHeight="1">
      <c r="A10" s="14">
        <v>6</v>
      </c>
      <c r="B10" s="41" t="str">
        <f>'F.1'!K20</f>
        <v>YENİ HARRAN SPOR</v>
      </c>
      <c r="C10" s="161" t="str">
        <f>'F.1'!L20</f>
        <v>BAY</v>
      </c>
      <c r="D10" s="162"/>
      <c r="E10" s="162"/>
      <c r="F10" s="162"/>
      <c r="G10" s="162"/>
      <c r="H10" s="163"/>
      <c r="I10" s="15" t="str">
        <f>'F.1'!M20</f>
        <v>--</v>
      </c>
      <c r="J10" s="15" t="str">
        <f>'F.1'!N20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6</v>
      </c>
      <c r="D14" s="16">
        <f>S!Q3</f>
        <v>5</v>
      </c>
      <c r="E14" s="16">
        <f>S!R3</f>
        <v>1</v>
      </c>
      <c r="F14" s="16">
        <f>S!S3</f>
        <v>0</v>
      </c>
      <c r="G14" s="16">
        <f>G!L3</f>
        <v>24</v>
      </c>
      <c r="H14" s="16">
        <f>G!M3</f>
        <v>0</v>
      </c>
      <c r="I14" s="17">
        <f aca="true" t="shared" si="1" ref="I14:I24">(D14*3)+(E14*1)+(F14*0)</f>
        <v>16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5</v>
      </c>
      <c r="D15" s="16">
        <f>S!Q4</f>
        <v>2</v>
      </c>
      <c r="E15" s="16">
        <f>S!R4</f>
        <v>2</v>
      </c>
      <c r="F15" s="16">
        <f>S!S4</f>
        <v>1</v>
      </c>
      <c r="G15" s="16">
        <f>G!L4</f>
        <v>12</v>
      </c>
      <c r="H15" s="16">
        <f>G!M4</f>
        <v>10</v>
      </c>
      <c r="I15" s="17">
        <f t="shared" si="1"/>
        <v>8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5</v>
      </c>
      <c r="D16" s="16">
        <f>S!Q5</f>
        <v>2</v>
      </c>
      <c r="E16" s="16">
        <f>S!R5</f>
        <v>2</v>
      </c>
      <c r="F16" s="16">
        <f>S!S5</f>
        <v>1</v>
      </c>
      <c r="G16" s="16">
        <f>G!L5</f>
        <v>11</v>
      </c>
      <c r="H16" s="16">
        <f>G!M5</f>
        <v>11</v>
      </c>
      <c r="I16" s="17">
        <f t="shared" si="1"/>
        <v>8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5</v>
      </c>
      <c r="D17" s="16">
        <f>S!Q6</f>
        <v>1</v>
      </c>
      <c r="E17" s="16">
        <f>S!R6</f>
        <v>0</v>
      </c>
      <c r="F17" s="16">
        <f>S!S6</f>
        <v>4</v>
      </c>
      <c r="G17" s="16">
        <f>G!L6</f>
        <v>5</v>
      </c>
      <c r="H17" s="16">
        <f>G!M6</f>
        <v>27</v>
      </c>
      <c r="I17" s="17">
        <f t="shared" si="1"/>
        <v>3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6</v>
      </c>
      <c r="D18" s="16">
        <f>S!Q7</f>
        <v>1</v>
      </c>
      <c r="E18" s="16">
        <f>S!R7</f>
        <v>1</v>
      </c>
      <c r="F18" s="16">
        <f>S!S7</f>
        <v>4</v>
      </c>
      <c r="G18" s="16">
        <f>G!L7</f>
        <v>8</v>
      </c>
      <c r="H18" s="16">
        <f>G!M7</f>
        <v>25</v>
      </c>
      <c r="I18" s="17">
        <f t="shared" si="1"/>
        <v>4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6</v>
      </c>
      <c r="D19" s="16">
        <f>S!Q8</f>
        <v>3</v>
      </c>
      <c r="E19" s="16">
        <f>S!R8</f>
        <v>1</v>
      </c>
      <c r="F19" s="16">
        <f>S!S8</f>
        <v>2</v>
      </c>
      <c r="G19" s="16">
        <f>G!L8</f>
        <v>17</v>
      </c>
      <c r="H19" s="16">
        <f>G!M8</f>
        <v>15</v>
      </c>
      <c r="I19" s="17">
        <f t="shared" si="1"/>
        <v>10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5</v>
      </c>
      <c r="D20" s="16">
        <f>S!Q9</f>
        <v>1</v>
      </c>
      <c r="E20" s="16">
        <f>S!R9</f>
        <v>1</v>
      </c>
      <c r="F20" s="16">
        <f>S!S9</f>
        <v>3</v>
      </c>
      <c r="G20" s="16">
        <f>G!L9</f>
        <v>2</v>
      </c>
      <c r="H20" s="16">
        <f>G!M9</f>
        <v>19</v>
      </c>
      <c r="I20" s="17">
        <f t="shared" si="1"/>
        <v>4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5</v>
      </c>
      <c r="D21" s="16">
        <f>S!Q10</f>
        <v>2</v>
      </c>
      <c r="E21" s="16">
        <f>S!R10</f>
        <v>1</v>
      </c>
      <c r="F21" s="16">
        <f>S!S10</f>
        <v>2</v>
      </c>
      <c r="G21" s="16">
        <f>G!L10</f>
        <v>10</v>
      </c>
      <c r="H21" s="16">
        <f>G!M10</f>
        <v>8</v>
      </c>
      <c r="I21" s="17">
        <f t="shared" si="1"/>
        <v>7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5</v>
      </c>
      <c r="D22" s="16">
        <f>S!Q11</f>
        <v>4</v>
      </c>
      <c r="E22" s="16">
        <f>S!R11</f>
        <v>1</v>
      </c>
      <c r="F22" s="16">
        <f>S!S11</f>
        <v>0</v>
      </c>
      <c r="G22" s="16">
        <f>G!L11</f>
        <v>34</v>
      </c>
      <c r="H22" s="16">
        <f>G!M11</f>
        <v>0</v>
      </c>
      <c r="I22" s="17">
        <f t="shared" si="1"/>
        <v>13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6</v>
      </c>
      <c r="D23" s="16">
        <f>S!Q12</f>
        <v>3</v>
      </c>
      <c r="E23" s="16">
        <f>S!R12</f>
        <v>1</v>
      </c>
      <c r="F23" s="16">
        <f>S!S12</f>
        <v>2</v>
      </c>
      <c r="G23" s="16">
        <f>G!L12</f>
        <v>20</v>
      </c>
      <c r="H23" s="16">
        <f>G!M12</f>
        <v>11</v>
      </c>
      <c r="I23" s="17">
        <f t="shared" si="1"/>
        <v>10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6</v>
      </c>
      <c r="D24" s="16">
        <f>S!Q13</f>
        <v>0</v>
      </c>
      <c r="E24" s="16">
        <f>S!R13</f>
        <v>1</v>
      </c>
      <c r="F24" s="16">
        <f>S!S13</f>
        <v>5</v>
      </c>
      <c r="G24" s="16">
        <f>G!L13</f>
        <v>2</v>
      </c>
      <c r="H24" s="16">
        <f>G!M13</f>
        <v>19</v>
      </c>
      <c r="I24" s="17">
        <f t="shared" si="1"/>
        <v>1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3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'F.1'!A25</f>
        <v>ANADOLU GENÇLİK SPOR</v>
      </c>
      <c r="C5" s="161" t="str">
        <f>'F.1'!B25</f>
        <v>YENİ HARRAN SPOR</v>
      </c>
      <c r="D5" s="162"/>
      <c r="E5" s="162"/>
      <c r="F5" s="162"/>
      <c r="G5" s="162"/>
      <c r="H5" s="163"/>
      <c r="I5" s="15">
        <f>'F.1'!C25</f>
        <v>0</v>
      </c>
      <c r="J5" s="15">
        <f>'F.1'!D25</f>
        <v>0</v>
      </c>
    </row>
    <row r="6" spans="1:10" ht="30" customHeight="1">
      <c r="A6" s="14">
        <v>2</v>
      </c>
      <c r="B6" s="41" t="str">
        <f>'F.1'!A26</f>
        <v>C.PINAR EĞİTİM SPOR</v>
      </c>
      <c r="C6" s="161" t="str">
        <f>'F.1'!B26</f>
        <v>EYYÜBİYE BLD.</v>
      </c>
      <c r="D6" s="162"/>
      <c r="E6" s="162"/>
      <c r="F6" s="162"/>
      <c r="G6" s="162"/>
      <c r="H6" s="163"/>
      <c r="I6" s="15">
        <f>'F.1'!C26</f>
        <v>0</v>
      </c>
      <c r="J6" s="15">
        <f>'F.1'!D26</f>
        <v>0</v>
      </c>
    </row>
    <row r="7" spans="1:10" ht="30" customHeight="1">
      <c r="A7" s="14">
        <v>3</v>
      </c>
      <c r="B7" s="41" t="str">
        <f>'F.1'!A27</f>
        <v>C.PINAR SPOR</v>
      </c>
      <c r="C7" s="161" t="str">
        <f>'F.1'!B27</f>
        <v>EDESSA 7 YILDIZ</v>
      </c>
      <c r="D7" s="162"/>
      <c r="E7" s="162"/>
      <c r="F7" s="162"/>
      <c r="G7" s="162"/>
      <c r="H7" s="163"/>
      <c r="I7" s="15">
        <f>'F.1'!C27</f>
        <v>0</v>
      </c>
      <c r="J7" s="15">
        <f>'F.1'!D27</f>
        <v>0</v>
      </c>
    </row>
    <row r="8" spans="1:10" ht="30" customHeight="1">
      <c r="A8" s="14">
        <v>4</v>
      </c>
      <c r="B8" s="41" t="str">
        <f>'F.1'!A28</f>
        <v>V.ŞEHİR SPOR</v>
      </c>
      <c r="C8" s="161" t="str">
        <f>'F.1'!B28</f>
        <v>Ş.URFA B.ŞEHİR BLD.</v>
      </c>
      <c r="D8" s="162"/>
      <c r="E8" s="162"/>
      <c r="F8" s="162"/>
      <c r="G8" s="162"/>
      <c r="H8" s="163"/>
      <c r="I8" s="15">
        <f>'F.1'!C28</f>
        <v>0</v>
      </c>
      <c r="J8" s="15">
        <f>'F.1'!D28</f>
        <v>0</v>
      </c>
    </row>
    <row r="9" spans="1:10" ht="30" customHeight="1">
      <c r="A9" s="14">
        <v>5</v>
      </c>
      <c r="B9" s="41" t="str">
        <f>'F.1'!A29</f>
        <v>ŞANLIURFASPOR</v>
      </c>
      <c r="C9" s="161" t="str">
        <f>'F.1'!B29</f>
        <v>KARTAL GÜCÜ </v>
      </c>
      <c r="D9" s="162"/>
      <c r="E9" s="162"/>
      <c r="F9" s="162"/>
      <c r="G9" s="162"/>
      <c r="H9" s="163"/>
      <c r="I9" s="15">
        <f>'F.1'!C29</f>
        <v>0</v>
      </c>
      <c r="J9" s="15">
        <f>'F.1'!D29</f>
        <v>0</v>
      </c>
    </row>
    <row r="10" spans="1:10" ht="30" customHeight="1">
      <c r="A10" s="14">
        <v>6</v>
      </c>
      <c r="B10" s="41" t="str">
        <f>'F.1'!A30</f>
        <v>K.KÖPRÜ BLD. SPOR</v>
      </c>
      <c r="C10" s="161" t="str">
        <f>'F.1'!B30</f>
        <v>BAY</v>
      </c>
      <c r="D10" s="162"/>
      <c r="E10" s="162"/>
      <c r="F10" s="162"/>
      <c r="G10" s="162"/>
      <c r="H10" s="163"/>
      <c r="I10" s="15" t="str">
        <f>'F.1'!C30</f>
        <v>--</v>
      </c>
      <c r="J10" s="15" t="str">
        <f>'F.1'!D30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7</v>
      </c>
      <c r="D14" s="16">
        <f>S!T3</f>
        <v>5</v>
      </c>
      <c r="E14" s="16">
        <f>S!U3</f>
        <v>2</v>
      </c>
      <c r="F14" s="16">
        <f>S!V3</f>
        <v>0</v>
      </c>
      <c r="G14" s="16">
        <f>G!N3</f>
        <v>24</v>
      </c>
      <c r="H14" s="16">
        <f>G!O3</f>
        <v>0</v>
      </c>
      <c r="I14" s="17">
        <f aca="true" t="shared" si="1" ref="I14:I24">(D14*3)+(E14*1)+(F14*0)</f>
        <v>17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6</v>
      </c>
      <c r="D15" s="16">
        <f>S!T4</f>
        <v>2</v>
      </c>
      <c r="E15" s="16">
        <f>S!U4</f>
        <v>3</v>
      </c>
      <c r="F15" s="16">
        <f>S!V4</f>
        <v>1</v>
      </c>
      <c r="G15" s="16">
        <f>G!N4</f>
        <v>12</v>
      </c>
      <c r="H15" s="16">
        <f>G!O4</f>
        <v>10</v>
      </c>
      <c r="I15" s="17">
        <f t="shared" si="1"/>
        <v>9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6</v>
      </c>
      <c r="D16" s="16">
        <f>S!T5</f>
        <v>2</v>
      </c>
      <c r="E16" s="16">
        <f>S!U5</f>
        <v>3</v>
      </c>
      <c r="F16" s="16">
        <f>S!V5</f>
        <v>1</v>
      </c>
      <c r="G16" s="16">
        <f>G!N5</f>
        <v>11</v>
      </c>
      <c r="H16" s="16">
        <f>G!O5</f>
        <v>11</v>
      </c>
      <c r="I16" s="17">
        <f t="shared" si="1"/>
        <v>9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6</v>
      </c>
      <c r="D17" s="16">
        <f>S!T6</f>
        <v>1</v>
      </c>
      <c r="E17" s="16">
        <f>S!U6</f>
        <v>1</v>
      </c>
      <c r="F17" s="16">
        <f>S!V6</f>
        <v>4</v>
      </c>
      <c r="G17" s="16">
        <f>G!N6</f>
        <v>5</v>
      </c>
      <c r="H17" s="16">
        <f>G!O6</f>
        <v>27</v>
      </c>
      <c r="I17" s="17">
        <f t="shared" si="1"/>
        <v>4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7</v>
      </c>
      <c r="D18" s="16">
        <f>S!T7</f>
        <v>1</v>
      </c>
      <c r="E18" s="16">
        <f>S!U7</f>
        <v>2</v>
      </c>
      <c r="F18" s="16">
        <f>S!V7</f>
        <v>4</v>
      </c>
      <c r="G18" s="16">
        <f>G!N7</f>
        <v>8</v>
      </c>
      <c r="H18" s="16">
        <f>G!O7</f>
        <v>25</v>
      </c>
      <c r="I18" s="17">
        <f t="shared" si="1"/>
        <v>5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7</v>
      </c>
      <c r="D19" s="16">
        <f>S!T8</f>
        <v>3</v>
      </c>
      <c r="E19" s="16">
        <f>S!U8</f>
        <v>2</v>
      </c>
      <c r="F19" s="16">
        <f>S!V8</f>
        <v>2</v>
      </c>
      <c r="G19" s="16">
        <f>G!N8</f>
        <v>17</v>
      </c>
      <c r="H19" s="16">
        <f>G!O8</f>
        <v>15</v>
      </c>
      <c r="I19" s="17">
        <f t="shared" si="1"/>
        <v>11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6</v>
      </c>
      <c r="D20" s="16">
        <f>S!T9</f>
        <v>1</v>
      </c>
      <c r="E20" s="16">
        <f>S!U9</f>
        <v>2</v>
      </c>
      <c r="F20" s="16">
        <f>S!V9</f>
        <v>3</v>
      </c>
      <c r="G20" s="16">
        <f>G!N9</f>
        <v>2</v>
      </c>
      <c r="H20" s="16">
        <f>G!O9</f>
        <v>19</v>
      </c>
      <c r="I20" s="17">
        <f t="shared" si="1"/>
        <v>5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6</v>
      </c>
      <c r="D21" s="16">
        <f>S!T10</f>
        <v>2</v>
      </c>
      <c r="E21" s="16">
        <f>S!U10</f>
        <v>2</v>
      </c>
      <c r="F21" s="16">
        <f>S!V10</f>
        <v>2</v>
      </c>
      <c r="G21" s="16">
        <f>G!N10</f>
        <v>10</v>
      </c>
      <c r="H21" s="16">
        <f>G!O10</f>
        <v>8</v>
      </c>
      <c r="I21" s="17">
        <f t="shared" si="1"/>
        <v>8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6</v>
      </c>
      <c r="D22" s="16">
        <f>S!T11</f>
        <v>4</v>
      </c>
      <c r="E22" s="16">
        <f>S!U11</f>
        <v>2</v>
      </c>
      <c r="F22" s="16">
        <f>S!V11</f>
        <v>0</v>
      </c>
      <c r="G22" s="16">
        <f>G!N11</f>
        <v>34</v>
      </c>
      <c r="H22" s="16">
        <f>G!O11</f>
        <v>0</v>
      </c>
      <c r="I22" s="17">
        <f t="shared" si="1"/>
        <v>14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6</v>
      </c>
      <c r="D23" s="16">
        <f>S!T12</f>
        <v>3</v>
      </c>
      <c r="E23" s="16">
        <f>S!U12</f>
        <v>1</v>
      </c>
      <c r="F23" s="16">
        <f>S!V12</f>
        <v>2</v>
      </c>
      <c r="G23" s="16">
        <f>G!N12</f>
        <v>20</v>
      </c>
      <c r="H23" s="16">
        <f>G!O12</f>
        <v>11</v>
      </c>
      <c r="I23" s="17">
        <f t="shared" si="1"/>
        <v>10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7</v>
      </c>
      <c r="D24" s="16">
        <f>S!T13</f>
        <v>0</v>
      </c>
      <c r="E24" s="16">
        <f>S!U13</f>
        <v>2</v>
      </c>
      <c r="F24" s="16">
        <f>S!V13</f>
        <v>5</v>
      </c>
      <c r="G24" s="16">
        <f>G!N13</f>
        <v>2</v>
      </c>
      <c r="H24" s="16">
        <f>G!O13</f>
        <v>19</v>
      </c>
      <c r="I24" s="17">
        <f t="shared" si="1"/>
        <v>2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4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'F.1'!F25</f>
        <v>Ş.URFA B.ŞEHİR BLD.</v>
      </c>
      <c r="C5" s="161" t="str">
        <f>'F.1'!G25</f>
        <v>ŞANLIURFASPOR</v>
      </c>
      <c r="D5" s="162"/>
      <c r="E5" s="162"/>
      <c r="F5" s="162"/>
      <c r="G5" s="162"/>
      <c r="H5" s="163"/>
      <c r="I5" s="15">
        <f>'F.1'!H25</f>
        <v>0</v>
      </c>
      <c r="J5" s="15">
        <f>'F.1'!I25</f>
        <v>0</v>
      </c>
    </row>
    <row r="6" spans="1:10" ht="30" customHeight="1">
      <c r="A6" s="14">
        <v>2</v>
      </c>
      <c r="B6" s="41" t="str">
        <f>'F.1'!F26</f>
        <v>EDESSA 7 YILDIZ</v>
      </c>
      <c r="C6" s="161" t="str">
        <f>'F.1'!G26</f>
        <v>V.ŞEHİR SPOR</v>
      </c>
      <c r="D6" s="162"/>
      <c r="E6" s="162"/>
      <c r="F6" s="162"/>
      <c r="G6" s="162"/>
      <c r="H6" s="163"/>
      <c r="I6" s="15">
        <f>'F.1'!H26</f>
        <v>0</v>
      </c>
      <c r="J6" s="15">
        <f>'F.1'!I26</f>
        <v>0</v>
      </c>
    </row>
    <row r="7" spans="1:10" ht="30" customHeight="1">
      <c r="A7" s="14">
        <v>3</v>
      </c>
      <c r="B7" s="41" t="str">
        <f>'F.1'!F27</f>
        <v>EYYÜBİYE BLD.</v>
      </c>
      <c r="C7" s="161" t="str">
        <f>'F.1'!G27</f>
        <v>C.PINAR SPOR</v>
      </c>
      <c r="D7" s="162"/>
      <c r="E7" s="162"/>
      <c r="F7" s="162"/>
      <c r="G7" s="162"/>
      <c r="H7" s="163"/>
      <c r="I7" s="15">
        <f>'F.1'!H27</f>
        <v>0</v>
      </c>
      <c r="J7" s="15">
        <f>'F.1'!I27</f>
        <v>0</v>
      </c>
    </row>
    <row r="8" spans="1:10" ht="30" customHeight="1">
      <c r="A8" s="14">
        <v>4</v>
      </c>
      <c r="B8" s="41" t="str">
        <f>'F.1'!F28</f>
        <v>YENİ HARRAN SPOR</v>
      </c>
      <c r="C8" s="161" t="str">
        <f>'F.1'!G28</f>
        <v>C.PINAR EĞİTİM SPOR</v>
      </c>
      <c r="D8" s="162"/>
      <c r="E8" s="162"/>
      <c r="F8" s="162"/>
      <c r="G8" s="162"/>
      <c r="H8" s="163"/>
      <c r="I8" s="15">
        <f>'F.1'!H28</f>
        <v>0</v>
      </c>
      <c r="J8" s="15">
        <f>'F.1'!I28</f>
        <v>0</v>
      </c>
    </row>
    <row r="9" spans="1:10" ht="30" customHeight="1">
      <c r="A9" s="14">
        <v>5</v>
      </c>
      <c r="B9" s="41" t="str">
        <f>'F.1'!F29</f>
        <v>KARTAL GÜCÜ </v>
      </c>
      <c r="C9" s="161" t="str">
        <f>'F.1'!G29</f>
        <v>K.KÖPRÜ BLD. SPOR</v>
      </c>
      <c r="D9" s="162"/>
      <c r="E9" s="162"/>
      <c r="F9" s="162"/>
      <c r="G9" s="162"/>
      <c r="H9" s="163"/>
      <c r="I9" s="15">
        <f>'F.1'!H29</f>
        <v>0</v>
      </c>
      <c r="J9" s="15">
        <f>'F.1'!I29</f>
        <v>0</v>
      </c>
    </row>
    <row r="10" spans="1:10" ht="30" customHeight="1">
      <c r="A10" s="14">
        <v>6</v>
      </c>
      <c r="B10" s="41" t="str">
        <f>'F.1'!F30</f>
        <v>ANADOLU GENÇLİK SPOR</v>
      </c>
      <c r="C10" s="161" t="str">
        <f>'F.1'!G30</f>
        <v>BAY</v>
      </c>
      <c r="D10" s="162"/>
      <c r="E10" s="162"/>
      <c r="F10" s="162"/>
      <c r="G10" s="162"/>
      <c r="H10" s="163"/>
      <c r="I10" s="15" t="str">
        <f>'F.1'!H30</f>
        <v>--</v>
      </c>
      <c r="J10" s="15" t="str">
        <f>'F.1'!I30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8</v>
      </c>
      <c r="D14" s="16">
        <f>S!W3</f>
        <v>5</v>
      </c>
      <c r="E14" s="16">
        <f>S!X3</f>
        <v>3</v>
      </c>
      <c r="F14" s="16">
        <f>S!Y3</f>
        <v>0</v>
      </c>
      <c r="G14" s="16">
        <f>G!P3</f>
        <v>24</v>
      </c>
      <c r="H14" s="16">
        <f>G!Q3</f>
        <v>0</v>
      </c>
      <c r="I14" s="17">
        <f aca="true" t="shared" si="1" ref="I14:I24">(D14*3)+(E14*1)+(F14*0)</f>
        <v>18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7</v>
      </c>
      <c r="D15" s="16">
        <f>S!W4</f>
        <v>2</v>
      </c>
      <c r="E15" s="16">
        <f>S!X4</f>
        <v>4</v>
      </c>
      <c r="F15" s="16">
        <f>S!Y4</f>
        <v>1</v>
      </c>
      <c r="G15" s="16">
        <f>G!P4</f>
        <v>12</v>
      </c>
      <c r="H15" s="16">
        <f>G!Q4</f>
        <v>10</v>
      </c>
      <c r="I15" s="17">
        <f t="shared" si="1"/>
        <v>10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7</v>
      </c>
      <c r="D16" s="16">
        <f>S!W5</f>
        <v>2</v>
      </c>
      <c r="E16" s="16">
        <f>S!X5</f>
        <v>4</v>
      </c>
      <c r="F16" s="16">
        <f>S!Y5</f>
        <v>1</v>
      </c>
      <c r="G16" s="16">
        <f>G!P5</f>
        <v>11</v>
      </c>
      <c r="H16" s="16">
        <f>G!Q5</f>
        <v>11</v>
      </c>
      <c r="I16" s="17">
        <f t="shared" si="1"/>
        <v>10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7</v>
      </c>
      <c r="D17" s="16">
        <f>S!W6</f>
        <v>1</v>
      </c>
      <c r="E17" s="16">
        <f>S!X6</f>
        <v>2</v>
      </c>
      <c r="F17" s="16">
        <f>S!Y6</f>
        <v>4</v>
      </c>
      <c r="G17" s="16">
        <f>G!P6</f>
        <v>5</v>
      </c>
      <c r="H17" s="16">
        <f>G!Q6</f>
        <v>27</v>
      </c>
      <c r="I17" s="17">
        <f t="shared" si="1"/>
        <v>5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7</v>
      </c>
      <c r="D18" s="16">
        <f>S!W7</f>
        <v>1</v>
      </c>
      <c r="E18" s="16">
        <f>S!X7</f>
        <v>2</v>
      </c>
      <c r="F18" s="16">
        <f>S!Y7</f>
        <v>4</v>
      </c>
      <c r="G18" s="16">
        <f>G!P7</f>
        <v>8</v>
      </c>
      <c r="H18" s="16">
        <f>G!Q7</f>
        <v>25</v>
      </c>
      <c r="I18" s="17">
        <f t="shared" si="1"/>
        <v>5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8</v>
      </c>
      <c r="D19" s="16">
        <f>S!W8</f>
        <v>3</v>
      </c>
      <c r="E19" s="16">
        <f>S!X8</f>
        <v>3</v>
      </c>
      <c r="F19" s="16">
        <f>S!Y8</f>
        <v>2</v>
      </c>
      <c r="G19" s="16">
        <f>G!P8</f>
        <v>17</v>
      </c>
      <c r="H19" s="16">
        <f>G!Q8</f>
        <v>15</v>
      </c>
      <c r="I19" s="17">
        <f t="shared" si="1"/>
        <v>12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7</v>
      </c>
      <c r="D20" s="16">
        <f>S!W9</f>
        <v>1</v>
      </c>
      <c r="E20" s="16">
        <f>S!X9</f>
        <v>3</v>
      </c>
      <c r="F20" s="16">
        <f>S!Y9</f>
        <v>3</v>
      </c>
      <c r="G20" s="16">
        <f>G!P9</f>
        <v>2</v>
      </c>
      <c r="H20" s="16">
        <f>G!Q9</f>
        <v>19</v>
      </c>
      <c r="I20" s="17">
        <f t="shared" si="1"/>
        <v>6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7</v>
      </c>
      <c r="D21" s="16">
        <f>S!W10</f>
        <v>2</v>
      </c>
      <c r="E21" s="16">
        <f>S!X10</f>
        <v>3</v>
      </c>
      <c r="F21" s="16">
        <f>S!Y10</f>
        <v>2</v>
      </c>
      <c r="G21" s="16">
        <f>G!P10</f>
        <v>10</v>
      </c>
      <c r="H21" s="16">
        <f>G!Q10</f>
        <v>8</v>
      </c>
      <c r="I21" s="17">
        <f t="shared" si="1"/>
        <v>9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7</v>
      </c>
      <c r="D22" s="16">
        <f>S!W11</f>
        <v>4</v>
      </c>
      <c r="E22" s="16">
        <f>S!X11</f>
        <v>3</v>
      </c>
      <c r="F22" s="16">
        <f>S!Y11</f>
        <v>0</v>
      </c>
      <c r="G22" s="16">
        <f>G!P11</f>
        <v>34</v>
      </c>
      <c r="H22" s="16">
        <f>G!Q11</f>
        <v>0</v>
      </c>
      <c r="I22" s="17">
        <f t="shared" si="1"/>
        <v>15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7</v>
      </c>
      <c r="D23" s="16">
        <f>S!W12</f>
        <v>3</v>
      </c>
      <c r="E23" s="16">
        <f>S!X12</f>
        <v>2</v>
      </c>
      <c r="F23" s="16">
        <f>S!Y12</f>
        <v>2</v>
      </c>
      <c r="G23" s="16">
        <f>G!P12</f>
        <v>20</v>
      </c>
      <c r="H23" s="16">
        <f>G!Q12</f>
        <v>11</v>
      </c>
      <c r="I23" s="17">
        <f t="shared" si="1"/>
        <v>11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8</v>
      </c>
      <c r="D24" s="16">
        <f>S!W13</f>
        <v>0</v>
      </c>
      <c r="E24" s="16">
        <f>S!X13</f>
        <v>3</v>
      </c>
      <c r="F24" s="16">
        <f>S!Y13</f>
        <v>5</v>
      </c>
      <c r="G24" s="16">
        <f>G!P13</f>
        <v>2</v>
      </c>
      <c r="H24" s="16">
        <f>G!Q13</f>
        <v>19</v>
      </c>
      <c r="I24" s="17">
        <f t="shared" si="1"/>
        <v>3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5"/>
  <dimension ref="A1:J53"/>
  <sheetViews>
    <sheetView zoomScale="75" zoomScaleNormal="75" zoomScaleSheetLayoutView="100" zoomScalePageLayoutView="0" workbookViewId="0" topLeftCell="A12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'F.1'!K25</f>
        <v>C.PINAR EĞİTİM SPOR</v>
      </c>
      <c r="C5" s="161" t="str">
        <f>'F.1'!L25</f>
        <v>ANADOLU GENÇLİK SPOR</v>
      </c>
      <c r="D5" s="162"/>
      <c r="E5" s="162"/>
      <c r="F5" s="162"/>
      <c r="G5" s="162"/>
      <c r="H5" s="163"/>
      <c r="I5" s="15">
        <f>'F.1'!M25</f>
        <v>0</v>
      </c>
      <c r="J5" s="15">
        <f>'F.1'!N25</f>
        <v>0</v>
      </c>
    </row>
    <row r="6" spans="1:10" ht="30" customHeight="1">
      <c r="A6" s="14">
        <v>2</v>
      </c>
      <c r="B6" s="41" t="str">
        <f>'F.1'!K26</f>
        <v>C.PINAR SPOR</v>
      </c>
      <c r="C6" s="161" t="str">
        <f>'F.1'!L26</f>
        <v>YENİ HARRAN SPOR</v>
      </c>
      <c r="D6" s="162"/>
      <c r="E6" s="162"/>
      <c r="F6" s="162"/>
      <c r="G6" s="162"/>
      <c r="H6" s="163"/>
      <c r="I6" s="15">
        <f>'F.1'!M26</f>
        <v>0</v>
      </c>
      <c r="J6" s="15">
        <f>'F.1'!N26</f>
        <v>0</v>
      </c>
    </row>
    <row r="7" spans="1:10" ht="30" customHeight="1">
      <c r="A7" s="14">
        <v>3</v>
      </c>
      <c r="B7" s="41" t="str">
        <f>'F.1'!K27</f>
        <v>V.ŞEHİR SPOR</v>
      </c>
      <c r="C7" s="161" t="str">
        <f>'F.1'!L27</f>
        <v>EYYÜBİYE BLD.</v>
      </c>
      <c r="D7" s="162"/>
      <c r="E7" s="162"/>
      <c r="F7" s="162"/>
      <c r="G7" s="162"/>
      <c r="H7" s="163"/>
      <c r="I7" s="15">
        <f>'F.1'!M27</f>
        <v>0</v>
      </c>
      <c r="J7" s="15">
        <f>'F.1'!N27</f>
        <v>0</v>
      </c>
    </row>
    <row r="8" spans="1:10" ht="30" customHeight="1">
      <c r="A8" s="14">
        <v>4</v>
      </c>
      <c r="B8" s="41" t="str">
        <f>'F.1'!K28</f>
        <v>ŞANLIURFASPOR</v>
      </c>
      <c r="C8" s="161" t="str">
        <f>'F.1'!L28</f>
        <v>EDESSA 7 YILDIZ</v>
      </c>
      <c r="D8" s="162"/>
      <c r="E8" s="162"/>
      <c r="F8" s="162"/>
      <c r="G8" s="162"/>
      <c r="H8" s="163"/>
      <c r="I8" s="15">
        <f>'F.1'!M28</f>
        <v>0</v>
      </c>
      <c r="J8" s="15">
        <f>'F.1'!N28</f>
        <v>0</v>
      </c>
    </row>
    <row r="9" spans="1:10" ht="30" customHeight="1">
      <c r="A9" s="14">
        <v>5</v>
      </c>
      <c r="B9" s="41" t="str">
        <f>'F.1'!K29</f>
        <v>K.KÖPRÜ BLD. SPOR</v>
      </c>
      <c r="C9" s="161" t="str">
        <f>'F.1'!L29</f>
        <v>Ş.URFA B.ŞEHİR BLD.</v>
      </c>
      <c r="D9" s="162"/>
      <c r="E9" s="162"/>
      <c r="F9" s="162"/>
      <c r="G9" s="162"/>
      <c r="H9" s="163"/>
      <c r="I9" s="15">
        <f>'F.1'!M29</f>
        <v>0</v>
      </c>
      <c r="J9" s="15">
        <f>'F.1'!N29</f>
        <v>0</v>
      </c>
    </row>
    <row r="10" spans="1:10" ht="30" customHeight="1">
      <c r="A10" s="14">
        <v>6</v>
      </c>
      <c r="B10" s="41" t="str">
        <f>'F.1'!K30</f>
        <v>KARTAL GÜCÜ </v>
      </c>
      <c r="C10" s="161" t="str">
        <f>'F.1'!L30</f>
        <v>BAY</v>
      </c>
      <c r="D10" s="162"/>
      <c r="E10" s="162"/>
      <c r="F10" s="162"/>
      <c r="G10" s="162"/>
      <c r="H10" s="163"/>
      <c r="I10" s="15" t="str">
        <f>'F.1'!M30</f>
        <v>--</v>
      </c>
      <c r="J10" s="15" t="str">
        <f>'F.1'!N30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9</v>
      </c>
      <c r="D14" s="16">
        <f>S!Z3</f>
        <v>5</v>
      </c>
      <c r="E14" s="16">
        <f>S!AA3</f>
        <v>4</v>
      </c>
      <c r="F14" s="16">
        <f>S!AB3</f>
        <v>0</v>
      </c>
      <c r="G14" s="16">
        <f>G!R3</f>
        <v>24</v>
      </c>
      <c r="H14" s="16">
        <f>G!S3</f>
        <v>0</v>
      </c>
      <c r="I14" s="17">
        <f aca="true" t="shared" si="1" ref="I14:I24">(D14*3)+(E14*1)+(F14*0)</f>
        <v>19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8</v>
      </c>
      <c r="D15" s="16">
        <f>S!Z4</f>
        <v>2</v>
      </c>
      <c r="E15" s="16">
        <f>S!AA4</f>
        <v>5</v>
      </c>
      <c r="F15" s="16">
        <f>S!AB4</f>
        <v>1</v>
      </c>
      <c r="G15" s="16">
        <f>G!R4</f>
        <v>12</v>
      </c>
      <c r="H15" s="16">
        <f>G!S4</f>
        <v>10</v>
      </c>
      <c r="I15" s="17">
        <f t="shared" si="1"/>
        <v>11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8</v>
      </c>
      <c r="D16" s="16">
        <f>S!Z5</f>
        <v>2</v>
      </c>
      <c r="E16" s="16">
        <f>S!AA5</f>
        <v>5</v>
      </c>
      <c r="F16" s="16">
        <f>S!AB5</f>
        <v>1</v>
      </c>
      <c r="G16" s="16">
        <f>G!R5</f>
        <v>11</v>
      </c>
      <c r="H16" s="16">
        <f>G!S5</f>
        <v>11</v>
      </c>
      <c r="I16" s="17">
        <f t="shared" si="1"/>
        <v>11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8</v>
      </c>
      <c r="D17" s="16">
        <f>S!Z6</f>
        <v>1</v>
      </c>
      <c r="E17" s="16">
        <f>S!AA6</f>
        <v>3</v>
      </c>
      <c r="F17" s="16">
        <f>S!AB6</f>
        <v>4</v>
      </c>
      <c r="G17" s="16">
        <f>G!R6</f>
        <v>5</v>
      </c>
      <c r="H17" s="16">
        <f>G!S6</f>
        <v>27</v>
      </c>
      <c r="I17" s="17">
        <f t="shared" si="1"/>
        <v>6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8</v>
      </c>
      <c r="D18" s="16">
        <f>S!Z7</f>
        <v>1</v>
      </c>
      <c r="E18" s="16">
        <f>S!AA7</f>
        <v>3</v>
      </c>
      <c r="F18" s="16">
        <f>S!AB7</f>
        <v>4</v>
      </c>
      <c r="G18" s="16">
        <f>G!R7</f>
        <v>8</v>
      </c>
      <c r="H18" s="16">
        <f>G!S7</f>
        <v>25</v>
      </c>
      <c r="I18" s="17">
        <f t="shared" si="1"/>
        <v>6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9</v>
      </c>
      <c r="D19" s="16">
        <f>S!Z8</f>
        <v>3</v>
      </c>
      <c r="E19" s="16">
        <f>S!AA8</f>
        <v>4</v>
      </c>
      <c r="F19" s="16">
        <f>S!AB8</f>
        <v>2</v>
      </c>
      <c r="G19" s="16">
        <f>G!R8</f>
        <v>17</v>
      </c>
      <c r="H19" s="16">
        <f>G!S8</f>
        <v>15</v>
      </c>
      <c r="I19" s="17">
        <f t="shared" si="1"/>
        <v>13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8</v>
      </c>
      <c r="D20" s="16">
        <f>S!Z9</f>
        <v>1</v>
      </c>
      <c r="E20" s="16">
        <f>S!AA9</f>
        <v>4</v>
      </c>
      <c r="F20" s="16">
        <f>S!AB9</f>
        <v>3</v>
      </c>
      <c r="G20" s="16">
        <f>G!R9</f>
        <v>2</v>
      </c>
      <c r="H20" s="16">
        <f>G!S9</f>
        <v>19</v>
      </c>
      <c r="I20" s="17">
        <f t="shared" si="1"/>
        <v>7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8</v>
      </c>
      <c r="D21" s="16">
        <f>S!Z10</f>
        <v>2</v>
      </c>
      <c r="E21" s="16">
        <f>S!AA10</f>
        <v>4</v>
      </c>
      <c r="F21" s="16">
        <f>S!AB10</f>
        <v>2</v>
      </c>
      <c r="G21" s="16">
        <f>G!R10</f>
        <v>10</v>
      </c>
      <c r="H21" s="16">
        <f>G!S10</f>
        <v>8</v>
      </c>
      <c r="I21" s="17">
        <f t="shared" si="1"/>
        <v>10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8</v>
      </c>
      <c r="D22" s="16">
        <f>S!Z11</f>
        <v>4</v>
      </c>
      <c r="E22" s="16">
        <f>S!AA11</f>
        <v>4</v>
      </c>
      <c r="F22" s="16">
        <f>S!AB11</f>
        <v>0</v>
      </c>
      <c r="G22" s="16">
        <f>G!R11</f>
        <v>34</v>
      </c>
      <c r="H22" s="16">
        <f>G!S11</f>
        <v>0</v>
      </c>
      <c r="I22" s="17">
        <f t="shared" si="1"/>
        <v>16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8</v>
      </c>
      <c r="D23" s="16">
        <f>S!Z12</f>
        <v>3</v>
      </c>
      <c r="E23" s="16">
        <f>S!AA12</f>
        <v>3</v>
      </c>
      <c r="F23" s="16">
        <f>S!AB12</f>
        <v>2</v>
      </c>
      <c r="G23" s="16">
        <f>G!R12</f>
        <v>20</v>
      </c>
      <c r="H23" s="16">
        <f>G!S12</f>
        <v>11</v>
      </c>
      <c r="I23" s="17">
        <f t="shared" si="1"/>
        <v>12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8</v>
      </c>
      <c r="D24" s="16">
        <f>S!Z13</f>
        <v>0</v>
      </c>
      <c r="E24" s="16">
        <f>S!AA13</f>
        <v>3</v>
      </c>
      <c r="F24" s="16">
        <f>S!AB13</f>
        <v>5</v>
      </c>
      <c r="G24" s="16">
        <f>G!R13</f>
        <v>2</v>
      </c>
      <c r="H24" s="16">
        <f>G!S13</f>
        <v>19</v>
      </c>
      <c r="I24" s="17">
        <f t="shared" si="1"/>
        <v>3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6"/>
  <dimension ref="A1:J53"/>
  <sheetViews>
    <sheetView zoomScale="75" zoomScaleNormal="75" zoomScaleSheetLayoutView="100" zoomScalePageLayoutView="0" workbookViewId="0" topLeftCell="A10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54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'F.1'!A35</f>
        <v>Ş.URFA B.ŞEHİR BLD.</v>
      </c>
      <c r="C5" s="161" t="str">
        <f>'F.1'!B35</f>
        <v>KARTAL GÜCÜ </v>
      </c>
      <c r="D5" s="162"/>
      <c r="E5" s="162"/>
      <c r="F5" s="162"/>
      <c r="G5" s="162"/>
      <c r="H5" s="163"/>
      <c r="I5" s="15">
        <f>'F.1'!C35</f>
        <v>0</v>
      </c>
      <c r="J5" s="15">
        <f>'F.1'!D35</f>
        <v>0</v>
      </c>
    </row>
    <row r="6" spans="1:10" ht="30" customHeight="1">
      <c r="A6" s="14">
        <v>2</v>
      </c>
      <c r="B6" s="41" t="str">
        <f>'F.1'!A36</f>
        <v>EDESSA 7 YILDIZ</v>
      </c>
      <c r="C6" s="161" t="str">
        <f>'F.1'!B36</f>
        <v>K.KÖPRÜ BLD. SPOR</v>
      </c>
      <c r="D6" s="162"/>
      <c r="E6" s="162"/>
      <c r="F6" s="162"/>
      <c r="G6" s="162"/>
      <c r="H6" s="163"/>
      <c r="I6" s="15">
        <f>'F.1'!C36</f>
        <v>0</v>
      </c>
      <c r="J6" s="15">
        <f>'F.1'!D36</f>
        <v>0</v>
      </c>
    </row>
    <row r="7" spans="1:10" ht="30" customHeight="1">
      <c r="A7" s="14">
        <v>3</v>
      </c>
      <c r="B7" s="41" t="str">
        <f>'F.1'!A37</f>
        <v>EYYÜBİYE BLD.</v>
      </c>
      <c r="C7" s="161" t="str">
        <f>'F.1'!B37</f>
        <v>ŞANLIURFASPOR</v>
      </c>
      <c r="D7" s="162"/>
      <c r="E7" s="162"/>
      <c r="F7" s="162"/>
      <c r="G7" s="162"/>
      <c r="H7" s="163"/>
      <c r="I7" s="15">
        <f>'F.1'!C37</f>
        <v>0</v>
      </c>
      <c r="J7" s="15">
        <f>'F.1'!D37</f>
        <v>0</v>
      </c>
    </row>
    <row r="8" spans="1:10" ht="30" customHeight="1">
      <c r="A8" s="14">
        <v>4</v>
      </c>
      <c r="B8" s="41" t="str">
        <f>'F.1'!A38</f>
        <v>YENİ HARRAN SPOR</v>
      </c>
      <c r="C8" s="161" t="str">
        <f>'F.1'!B38</f>
        <v>V.ŞEHİR SPOR</v>
      </c>
      <c r="D8" s="162"/>
      <c r="E8" s="162"/>
      <c r="F8" s="162"/>
      <c r="G8" s="162"/>
      <c r="H8" s="163"/>
      <c r="I8" s="15">
        <f>'F.1'!C38</f>
        <v>0</v>
      </c>
      <c r="J8" s="15">
        <f>'F.1'!D38</f>
        <v>0</v>
      </c>
    </row>
    <row r="9" spans="1:10" ht="30" customHeight="1">
      <c r="A9" s="14">
        <v>5</v>
      </c>
      <c r="B9" s="41" t="str">
        <f>'F.1'!A39</f>
        <v>ANADOLU GENÇLİK SPOR</v>
      </c>
      <c r="C9" s="161" t="str">
        <f>'F.1'!B39</f>
        <v>C.PINAR SPOR</v>
      </c>
      <c r="D9" s="162"/>
      <c r="E9" s="162"/>
      <c r="F9" s="162"/>
      <c r="G9" s="162"/>
      <c r="H9" s="163"/>
      <c r="I9" s="15">
        <f>'F.1'!C39</f>
        <v>0</v>
      </c>
      <c r="J9" s="15">
        <f>'F.1'!D39</f>
        <v>0</v>
      </c>
    </row>
    <row r="10" spans="1:10" ht="30" customHeight="1">
      <c r="A10" s="14">
        <v>6</v>
      </c>
      <c r="B10" s="41" t="str">
        <f>'F.1'!A40</f>
        <v>C.PINAR EĞİTİM SPOR</v>
      </c>
      <c r="C10" s="161" t="str">
        <f>'F.1'!B40</f>
        <v>BAY</v>
      </c>
      <c r="D10" s="162"/>
      <c r="E10" s="162"/>
      <c r="F10" s="162"/>
      <c r="G10" s="162"/>
      <c r="H10" s="163"/>
      <c r="I10" s="15" t="str">
        <f>'F.1'!C40</f>
        <v>--</v>
      </c>
      <c r="J10" s="15" t="str">
        <f>'F.1'!D40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10</v>
      </c>
      <c r="D14" s="16">
        <f>S!AC3</f>
        <v>5</v>
      </c>
      <c r="E14" s="16">
        <f>S!AD3</f>
        <v>5</v>
      </c>
      <c r="F14" s="16">
        <f>S!AE3</f>
        <v>0</v>
      </c>
      <c r="G14" s="16">
        <f>G!T3</f>
        <v>24</v>
      </c>
      <c r="H14" s="16">
        <f>G!U3</f>
        <v>0</v>
      </c>
      <c r="I14" s="17">
        <f aca="true" t="shared" si="1" ref="I14:I24">(D14*3)+(E14*1)+(F14*0)</f>
        <v>20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9</v>
      </c>
      <c r="D15" s="16">
        <f>S!AC4</f>
        <v>2</v>
      </c>
      <c r="E15" s="16">
        <f>S!AD4</f>
        <v>6</v>
      </c>
      <c r="F15" s="16">
        <f>S!AE4</f>
        <v>1</v>
      </c>
      <c r="G15" s="16">
        <f>G!T4</f>
        <v>12</v>
      </c>
      <c r="H15" s="16">
        <f>G!U4</f>
        <v>10</v>
      </c>
      <c r="I15" s="17">
        <f t="shared" si="1"/>
        <v>12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9</v>
      </c>
      <c r="D16" s="16">
        <f>S!AC5</f>
        <v>2</v>
      </c>
      <c r="E16" s="16">
        <f>S!AD5</f>
        <v>6</v>
      </c>
      <c r="F16" s="16">
        <f>S!AE5</f>
        <v>1</v>
      </c>
      <c r="G16" s="16">
        <f>G!T5</f>
        <v>11</v>
      </c>
      <c r="H16" s="16">
        <f>G!U5</f>
        <v>11</v>
      </c>
      <c r="I16" s="17">
        <f t="shared" si="1"/>
        <v>12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9</v>
      </c>
      <c r="D17" s="16">
        <f>S!AC6</f>
        <v>1</v>
      </c>
      <c r="E17" s="16">
        <f>S!AD6</f>
        <v>4</v>
      </c>
      <c r="F17" s="16">
        <f>S!AE6</f>
        <v>4</v>
      </c>
      <c r="G17" s="16">
        <f>G!T6</f>
        <v>5</v>
      </c>
      <c r="H17" s="16">
        <f>G!U6</f>
        <v>27</v>
      </c>
      <c r="I17" s="17">
        <f t="shared" si="1"/>
        <v>7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9</v>
      </c>
      <c r="D18" s="16">
        <f>S!AC7</f>
        <v>1</v>
      </c>
      <c r="E18" s="16">
        <f>S!AD7</f>
        <v>4</v>
      </c>
      <c r="F18" s="16">
        <f>S!AE7</f>
        <v>4</v>
      </c>
      <c r="G18" s="16">
        <f>G!T7</f>
        <v>8</v>
      </c>
      <c r="H18" s="16">
        <f>G!U7</f>
        <v>25</v>
      </c>
      <c r="I18" s="17">
        <f t="shared" si="1"/>
        <v>7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9</v>
      </c>
      <c r="D19" s="16">
        <f>S!AC8</f>
        <v>3</v>
      </c>
      <c r="E19" s="16">
        <f>S!AD8</f>
        <v>4</v>
      </c>
      <c r="F19" s="16">
        <f>S!AE8</f>
        <v>2</v>
      </c>
      <c r="G19" s="16">
        <f>G!T8</f>
        <v>17</v>
      </c>
      <c r="H19" s="16">
        <f>G!U8</f>
        <v>15</v>
      </c>
      <c r="I19" s="17">
        <f t="shared" si="1"/>
        <v>13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9</v>
      </c>
      <c r="D20" s="16">
        <f>S!AC9</f>
        <v>1</v>
      </c>
      <c r="E20" s="16">
        <f>S!AD9</f>
        <v>5</v>
      </c>
      <c r="F20" s="16">
        <f>S!AE9</f>
        <v>3</v>
      </c>
      <c r="G20" s="16">
        <f>G!T9</f>
        <v>2</v>
      </c>
      <c r="H20" s="16">
        <f>G!U9</f>
        <v>19</v>
      </c>
      <c r="I20" s="17">
        <f t="shared" si="1"/>
        <v>8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9</v>
      </c>
      <c r="D21" s="16">
        <f>S!AC10</f>
        <v>2</v>
      </c>
      <c r="E21" s="16">
        <f>S!AD10</f>
        <v>5</v>
      </c>
      <c r="F21" s="16">
        <f>S!AE10</f>
        <v>2</v>
      </c>
      <c r="G21" s="16">
        <f>G!T10</f>
        <v>10</v>
      </c>
      <c r="H21" s="16">
        <f>G!U10</f>
        <v>8</v>
      </c>
      <c r="I21" s="17">
        <f t="shared" si="1"/>
        <v>11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9</v>
      </c>
      <c r="D22" s="16">
        <f>S!AC11</f>
        <v>4</v>
      </c>
      <c r="E22" s="16">
        <f>S!AD11</f>
        <v>5</v>
      </c>
      <c r="F22" s="16">
        <f>S!AE11</f>
        <v>0</v>
      </c>
      <c r="G22" s="16">
        <f>G!T11</f>
        <v>34</v>
      </c>
      <c r="H22" s="16">
        <f>G!U11</f>
        <v>0</v>
      </c>
      <c r="I22" s="17">
        <f t="shared" si="1"/>
        <v>17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9</v>
      </c>
      <c r="D23" s="16">
        <f>S!AC12</f>
        <v>3</v>
      </c>
      <c r="E23" s="16">
        <f>S!AD12</f>
        <v>4</v>
      </c>
      <c r="F23" s="16">
        <f>S!AE12</f>
        <v>2</v>
      </c>
      <c r="G23" s="16">
        <f>G!T12</f>
        <v>20</v>
      </c>
      <c r="H23" s="16">
        <f>G!U12</f>
        <v>11</v>
      </c>
      <c r="I23" s="17">
        <f t="shared" si="1"/>
        <v>13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9</v>
      </c>
      <c r="D24" s="16">
        <f>S!AC13</f>
        <v>0</v>
      </c>
      <c r="E24" s="16">
        <f>S!AD13</f>
        <v>4</v>
      </c>
      <c r="F24" s="16">
        <f>S!AE13</f>
        <v>5</v>
      </c>
      <c r="G24" s="16">
        <f>G!T13</f>
        <v>2</v>
      </c>
      <c r="H24" s="16">
        <f>G!U13</f>
        <v>19</v>
      </c>
      <c r="I24" s="17">
        <f t="shared" si="1"/>
        <v>4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7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'F.1'!F35</f>
        <v>C.PINAR SPOR</v>
      </c>
      <c r="C5" s="161" t="str">
        <f>'F.1'!G35</f>
        <v>C.PINAR EĞİTİM SPOR</v>
      </c>
      <c r="D5" s="162"/>
      <c r="E5" s="162"/>
      <c r="F5" s="162"/>
      <c r="G5" s="162"/>
      <c r="H5" s="163"/>
      <c r="I5" s="15">
        <f>'F.1'!H35</f>
        <v>0</v>
      </c>
      <c r="J5" s="15">
        <f>'F.1'!I35</f>
        <v>0</v>
      </c>
    </row>
    <row r="6" spans="1:10" ht="30" customHeight="1">
      <c r="A6" s="14">
        <v>2</v>
      </c>
      <c r="B6" s="41" t="str">
        <f>'F.1'!F36</f>
        <v>V.ŞEHİR SPOR</v>
      </c>
      <c r="C6" s="161" t="str">
        <f>'F.1'!G36</f>
        <v>ANADOLU GENÇLİK SPOR</v>
      </c>
      <c r="D6" s="162"/>
      <c r="E6" s="162"/>
      <c r="F6" s="162"/>
      <c r="G6" s="162"/>
      <c r="H6" s="163"/>
      <c r="I6" s="15">
        <f>'F.1'!H36</f>
        <v>0</v>
      </c>
      <c r="J6" s="15">
        <f>'F.1'!I36</f>
        <v>0</v>
      </c>
    </row>
    <row r="7" spans="1:10" ht="30" customHeight="1">
      <c r="A7" s="14">
        <v>3</v>
      </c>
      <c r="B7" s="41" t="str">
        <f>'F.1'!F37</f>
        <v>ŞANLIURFASPOR</v>
      </c>
      <c r="C7" s="161" t="str">
        <f>'F.1'!G37</f>
        <v>YENİ HARRAN SPOR</v>
      </c>
      <c r="D7" s="162"/>
      <c r="E7" s="162"/>
      <c r="F7" s="162"/>
      <c r="G7" s="162"/>
      <c r="H7" s="163"/>
      <c r="I7" s="15">
        <f>'F.1'!H37</f>
        <v>0</v>
      </c>
      <c r="J7" s="15">
        <f>'F.1'!I37</f>
        <v>0</v>
      </c>
    </row>
    <row r="8" spans="1:10" ht="30" customHeight="1">
      <c r="A8" s="14">
        <v>4</v>
      </c>
      <c r="B8" s="41" t="str">
        <f>'F.1'!F38</f>
        <v>K.KÖPRÜ BLD. SPOR</v>
      </c>
      <c r="C8" s="161" t="str">
        <f>'F.1'!G38</f>
        <v>EYYÜBİYE BLD.</v>
      </c>
      <c r="D8" s="162"/>
      <c r="E8" s="162"/>
      <c r="F8" s="162"/>
      <c r="G8" s="162"/>
      <c r="H8" s="163"/>
      <c r="I8" s="15">
        <f>'F.1'!H38</f>
        <v>0</v>
      </c>
      <c r="J8" s="15">
        <f>'F.1'!I38</f>
        <v>0</v>
      </c>
    </row>
    <row r="9" spans="1:10" ht="30" customHeight="1">
      <c r="A9" s="14">
        <v>5</v>
      </c>
      <c r="B9" s="41" t="str">
        <f>'F.1'!F39</f>
        <v>KARTAL GÜCÜ </v>
      </c>
      <c r="C9" s="161" t="str">
        <f>'F.1'!G39</f>
        <v>EDESSA 7 YILDIZ</v>
      </c>
      <c r="D9" s="162"/>
      <c r="E9" s="162"/>
      <c r="F9" s="162"/>
      <c r="G9" s="162"/>
      <c r="H9" s="163"/>
      <c r="I9" s="15">
        <f>'F.1'!H39</f>
        <v>0</v>
      </c>
      <c r="J9" s="15">
        <f>'F.1'!I39</f>
        <v>0</v>
      </c>
    </row>
    <row r="10" spans="1:10" ht="30" customHeight="1">
      <c r="A10" s="14">
        <v>6</v>
      </c>
      <c r="B10" s="41" t="str">
        <f>'F.1'!F40</f>
        <v>Ş.URFA B.ŞEHİR BLD.</v>
      </c>
      <c r="C10" s="161" t="str">
        <f>'F.1'!G40</f>
        <v>BAY</v>
      </c>
      <c r="D10" s="162"/>
      <c r="E10" s="162"/>
      <c r="F10" s="162"/>
      <c r="G10" s="162"/>
      <c r="H10" s="163"/>
      <c r="I10" s="15" t="str">
        <f>'F.1'!H40</f>
        <v>--</v>
      </c>
      <c r="J10" s="15" t="str">
        <f>'F.1'!I40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10</v>
      </c>
      <c r="D14" s="16">
        <f>S!AF3</f>
        <v>5</v>
      </c>
      <c r="E14" s="16">
        <f>S!AG3</f>
        <v>5</v>
      </c>
      <c r="F14" s="16">
        <f>S!AH3</f>
        <v>0</v>
      </c>
      <c r="G14" s="16">
        <f>G!V3</f>
        <v>24</v>
      </c>
      <c r="H14" s="16">
        <f>G!W3</f>
        <v>0</v>
      </c>
      <c r="I14" s="17">
        <f aca="true" t="shared" si="1" ref="I14:I24">(D14*3)+(E14*1)+(F14*0)</f>
        <v>20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10</v>
      </c>
      <c r="D15" s="16">
        <f>S!AF4</f>
        <v>2</v>
      </c>
      <c r="E15" s="16">
        <f>S!AG4</f>
        <v>7</v>
      </c>
      <c r="F15" s="16">
        <f>S!AH4</f>
        <v>1</v>
      </c>
      <c r="G15" s="16">
        <f>G!V4</f>
        <v>12</v>
      </c>
      <c r="H15" s="16">
        <f>G!W4</f>
        <v>10</v>
      </c>
      <c r="I15" s="17">
        <f t="shared" si="1"/>
        <v>13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10</v>
      </c>
      <c r="D16" s="16">
        <f>S!AF5</f>
        <v>2</v>
      </c>
      <c r="E16" s="16">
        <f>S!AG5</f>
        <v>7</v>
      </c>
      <c r="F16" s="16">
        <f>S!AH5</f>
        <v>1</v>
      </c>
      <c r="G16" s="16">
        <f>G!V5</f>
        <v>11</v>
      </c>
      <c r="H16" s="16">
        <f>G!W5</f>
        <v>11</v>
      </c>
      <c r="I16" s="17">
        <f t="shared" si="1"/>
        <v>13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10</v>
      </c>
      <c r="D17" s="16">
        <f>S!AF6</f>
        <v>1</v>
      </c>
      <c r="E17" s="16">
        <f>S!AG6</f>
        <v>5</v>
      </c>
      <c r="F17" s="16">
        <f>S!AH6</f>
        <v>4</v>
      </c>
      <c r="G17" s="16">
        <f>G!V6</f>
        <v>5</v>
      </c>
      <c r="H17" s="16">
        <f>G!W6</f>
        <v>27</v>
      </c>
      <c r="I17" s="17">
        <f t="shared" si="1"/>
        <v>8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10</v>
      </c>
      <c r="D18" s="16">
        <f>S!AF7</f>
        <v>1</v>
      </c>
      <c r="E18" s="16">
        <f>S!AG7</f>
        <v>5</v>
      </c>
      <c r="F18" s="16">
        <f>S!AH7</f>
        <v>4</v>
      </c>
      <c r="G18" s="16">
        <f>G!V7</f>
        <v>8</v>
      </c>
      <c r="H18" s="16">
        <f>G!W7</f>
        <v>25</v>
      </c>
      <c r="I18" s="17">
        <f t="shared" si="1"/>
        <v>8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10</v>
      </c>
      <c r="D19" s="16">
        <f>S!AF8</f>
        <v>3</v>
      </c>
      <c r="E19" s="16">
        <f>S!AG8</f>
        <v>5</v>
      </c>
      <c r="F19" s="16">
        <f>S!AH8</f>
        <v>2</v>
      </c>
      <c r="G19" s="16">
        <f>G!V8</f>
        <v>17</v>
      </c>
      <c r="H19" s="16">
        <f>G!W8</f>
        <v>15</v>
      </c>
      <c r="I19" s="17">
        <f t="shared" si="1"/>
        <v>14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10</v>
      </c>
      <c r="D20" s="16">
        <f>S!AF9</f>
        <v>1</v>
      </c>
      <c r="E20" s="16">
        <f>S!AG9</f>
        <v>6</v>
      </c>
      <c r="F20" s="16">
        <f>S!AH9</f>
        <v>3</v>
      </c>
      <c r="G20" s="16">
        <f>G!V9</f>
        <v>2</v>
      </c>
      <c r="H20" s="16">
        <f>G!W9</f>
        <v>19</v>
      </c>
      <c r="I20" s="17">
        <f t="shared" si="1"/>
        <v>9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10</v>
      </c>
      <c r="D21" s="16">
        <f>S!AF10</f>
        <v>2</v>
      </c>
      <c r="E21" s="16">
        <f>S!AG10</f>
        <v>6</v>
      </c>
      <c r="F21" s="16">
        <f>S!AH10</f>
        <v>2</v>
      </c>
      <c r="G21" s="16">
        <f>G!V10</f>
        <v>10</v>
      </c>
      <c r="H21" s="16">
        <f>G!W10</f>
        <v>8</v>
      </c>
      <c r="I21" s="17">
        <f t="shared" si="1"/>
        <v>12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10</v>
      </c>
      <c r="D22" s="16">
        <f>S!AF11</f>
        <v>4</v>
      </c>
      <c r="E22" s="16">
        <f>S!AG11</f>
        <v>6</v>
      </c>
      <c r="F22" s="16">
        <f>S!AH11</f>
        <v>0</v>
      </c>
      <c r="G22" s="16">
        <f>G!V11</f>
        <v>34</v>
      </c>
      <c r="H22" s="16">
        <f>G!W11</f>
        <v>0</v>
      </c>
      <c r="I22" s="17">
        <f t="shared" si="1"/>
        <v>18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10</v>
      </c>
      <c r="D23" s="16">
        <f>S!AF12</f>
        <v>3</v>
      </c>
      <c r="E23" s="16">
        <f>S!AG12</f>
        <v>5</v>
      </c>
      <c r="F23" s="16">
        <f>S!AH12</f>
        <v>2</v>
      </c>
      <c r="G23" s="16">
        <f>G!V12</f>
        <v>20</v>
      </c>
      <c r="H23" s="16">
        <f>G!W12</f>
        <v>11</v>
      </c>
      <c r="I23" s="17">
        <f t="shared" si="1"/>
        <v>14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10</v>
      </c>
      <c r="D24" s="16">
        <f>S!AF13</f>
        <v>0</v>
      </c>
      <c r="E24" s="16">
        <f>S!AG13</f>
        <v>5</v>
      </c>
      <c r="F24" s="16">
        <f>S!AH13</f>
        <v>5</v>
      </c>
      <c r="G24" s="16">
        <f>G!V13</f>
        <v>2</v>
      </c>
      <c r="H24" s="16">
        <f>G!W13</f>
        <v>19</v>
      </c>
      <c r="I24" s="17">
        <f t="shared" si="1"/>
        <v>5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Y25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24" width="3.625" style="0" customWidth="1"/>
  </cols>
  <sheetData>
    <row r="1" spans="1:25" ht="68.25" customHeight="1" thickTop="1">
      <c r="A1" s="115" t="s">
        <v>86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3.5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4.25" thickBot="1" thickTop="1">
      <c r="A3" s="119" t="s">
        <v>30</v>
      </c>
      <c r="B3" s="120" t="s">
        <v>12</v>
      </c>
      <c r="C3" s="121" t="s">
        <v>14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18" t="s">
        <v>27</v>
      </c>
    </row>
    <row r="4" spans="1:25" ht="14.25" thickBot="1" thickTop="1">
      <c r="A4" s="119"/>
      <c r="B4" s="120"/>
      <c r="C4" s="122" t="s">
        <v>15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18"/>
    </row>
    <row r="5" spans="1:25" ht="14.25" thickBot="1" thickTop="1">
      <c r="A5" s="119"/>
      <c r="B5" s="120"/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70">
        <v>12</v>
      </c>
      <c r="O5" s="70">
        <v>13</v>
      </c>
      <c r="P5" s="70">
        <v>14</v>
      </c>
      <c r="Q5" s="70">
        <v>15</v>
      </c>
      <c r="R5" s="70">
        <v>16</v>
      </c>
      <c r="S5" s="70">
        <v>17</v>
      </c>
      <c r="T5" s="70">
        <v>18</v>
      </c>
      <c r="U5" s="70">
        <v>19</v>
      </c>
      <c r="V5" s="70">
        <v>20</v>
      </c>
      <c r="W5" s="70">
        <v>21</v>
      </c>
      <c r="X5" s="70">
        <v>22</v>
      </c>
      <c r="Y5" s="118"/>
    </row>
    <row r="6" spans="1:25" ht="18" customHeight="1" thickBot="1" thickTop="1">
      <c r="A6" s="69">
        <v>1</v>
      </c>
      <c r="B6" s="95" t="s">
        <v>75</v>
      </c>
      <c r="C6" s="96">
        <v>5</v>
      </c>
      <c r="D6" s="96">
        <v>6</v>
      </c>
      <c r="E6" s="96">
        <v>6</v>
      </c>
      <c r="F6" s="96">
        <v>5</v>
      </c>
      <c r="G6" s="96">
        <v>2</v>
      </c>
      <c r="H6" s="96"/>
      <c r="I6" s="96"/>
      <c r="J6" s="96"/>
      <c r="K6" s="96"/>
      <c r="L6" s="96"/>
      <c r="M6" s="97" t="s">
        <v>73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7" t="s">
        <v>73</v>
      </c>
      <c r="Y6" s="99">
        <f aca="true" t="shared" si="0" ref="Y6:Y17">SUM(C6:X6)</f>
        <v>24</v>
      </c>
    </row>
    <row r="7" spans="1:25" ht="18" customHeight="1" thickBot="1" thickTop="1">
      <c r="A7" s="69">
        <v>2</v>
      </c>
      <c r="B7" s="95" t="s">
        <v>76</v>
      </c>
      <c r="C7" s="96">
        <v>0</v>
      </c>
      <c r="D7" s="97" t="s">
        <v>73</v>
      </c>
      <c r="E7" s="96">
        <v>2</v>
      </c>
      <c r="F7" s="96">
        <v>7</v>
      </c>
      <c r="G7" s="96">
        <v>3</v>
      </c>
      <c r="H7" s="96"/>
      <c r="I7" s="96"/>
      <c r="J7" s="96"/>
      <c r="K7" s="96"/>
      <c r="L7" s="96"/>
      <c r="M7" s="96"/>
      <c r="N7" s="98"/>
      <c r="O7" s="97" t="s">
        <v>73</v>
      </c>
      <c r="P7" s="98"/>
      <c r="Q7" s="98"/>
      <c r="R7" s="98"/>
      <c r="S7" s="98"/>
      <c r="T7" s="98"/>
      <c r="U7" s="98"/>
      <c r="V7" s="98"/>
      <c r="W7" s="98"/>
      <c r="X7" s="98"/>
      <c r="Y7" s="99">
        <f t="shared" si="0"/>
        <v>12</v>
      </c>
    </row>
    <row r="8" spans="1:25" ht="18" customHeight="1" thickBot="1" thickTop="1">
      <c r="A8" s="69">
        <v>3</v>
      </c>
      <c r="B8" s="95" t="s">
        <v>77</v>
      </c>
      <c r="C8" s="96">
        <v>4</v>
      </c>
      <c r="D8" s="96">
        <v>0</v>
      </c>
      <c r="E8" s="96">
        <v>2</v>
      </c>
      <c r="F8" s="97" t="s">
        <v>73</v>
      </c>
      <c r="G8" s="96">
        <v>5</v>
      </c>
      <c r="H8" s="96"/>
      <c r="I8" s="96"/>
      <c r="J8" s="96"/>
      <c r="K8" s="96"/>
      <c r="L8" s="96"/>
      <c r="M8" s="96"/>
      <c r="N8" s="98"/>
      <c r="O8" s="98"/>
      <c r="P8" s="98"/>
      <c r="Q8" s="97" t="s">
        <v>73</v>
      </c>
      <c r="R8" s="98"/>
      <c r="S8" s="98"/>
      <c r="T8" s="98"/>
      <c r="U8" s="98"/>
      <c r="V8" s="98"/>
      <c r="W8" s="98"/>
      <c r="X8" s="98"/>
      <c r="Y8" s="99">
        <f t="shared" si="0"/>
        <v>11</v>
      </c>
    </row>
    <row r="9" spans="1:25" ht="18" customHeight="1" thickBot="1" thickTop="1">
      <c r="A9" s="69">
        <v>4</v>
      </c>
      <c r="B9" s="95" t="s">
        <v>78</v>
      </c>
      <c r="C9" s="96">
        <v>0</v>
      </c>
      <c r="D9" s="96">
        <v>2</v>
      </c>
      <c r="E9" s="96">
        <v>0</v>
      </c>
      <c r="F9" s="96">
        <v>1</v>
      </c>
      <c r="G9" s="96">
        <v>2</v>
      </c>
      <c r="H9" s="97" t="s">
        <v>73</v>
      </c>
      <c r="I9" s="96"/>
      <c r="J9" s="96"/>
      <c r="K9" s="96"/>
      <c r="L9" s="96"/>
      <c r="M9" s="96"/>
      <c r="N9" s="98"/>
      <c r="O9" s="98"/>
      <c r="P9" s="98"/>
      <c r="Q9" s="98"/>
      <c r="R9" s="98"/>
      <c r="S9" s="97" t="s">
        <v>73</v>
      </c>
      <c r="T9" s="98"/>
      <c r="U9" s="98"/>
      <c r="V9" s="98"/>
      <c r="W9" s="98"/>
      <c r="X9" s="98"/>
      <c r="Y9" s="99">
        <f t="shared" si="0"/>
        <v>5</v>
      </c>
    </row>
    <row r="10" spans="1:25" ht="18" customHeight="1" thickBot="1" thickTop="1">
      <c r="A10" s="69">
        <v>5</v>
      </c>
      <c r="B10" s="95" t="s">
        <v>79</v>
      </c>
      <c r="C10" s="96">
        <v>0</v>
      </c>
      <c r="D10" s="96">
        <v>3</v>
      </c>
      <c r="E10" s="96">
        <v>3</v>
      </c>
      <c r="F10" s="96">
        <v>0</v>
      </c>
      <c r="G10" s="96">
        <v>2</v>
      </c>
      <c r="H10" s="96"/>
      <c r="I10" s="96"/>
      <c r="J10" s="97" t="s">
        <v>73</v>
      </c>
      <c r="K10" s="96"/>
      <c r="L10" s="96"/>
      <c r="M10" s="96"/>
      <c r="N10" s="98"/>
      <c r="O10" s="98"/>
      <c r="P10" s="98"/>
      <c r="Q10" s="98"/>
      <c r="R10" s="98"/>
      <c r="S10" s="98"/>
      <c r="T10" s="98"/>
      <c r="U10" s="97" t="s">
        <v>73</v>
      </c>
      <c r="V10" s="98"/>
      <c r="W10" s="98"/>
      <c r="X10" s="98"/>
      <c r="Y10" s="99">
        <f t="shared" si="0"/>
        <v>8</v>
      </c>
    </row>
    <row r="11" spans="1:25" ht="18" customHeight="1" thickBot="1" thickTop="1">
      <c r="A11" s="69">
        <v>6</v>
      </c>
      <c r="B11" s="95" t="s">
        <v>80</v>
      </c>
      <c r="C11" s="96">
        <v>4</v>
      </c>
      <c r="D11" s="96">
        <v>0</v>
      </c>
      <c r="E11" s="96">
        <v>5</v>
      </c>
      <c r="F11" s="96">
        <v>8</v>
      </c>
      <c r="G11" s="96">
        <v>0</v>
      </c>
      <c r="H11" s="96"/>
      <c r="I11" s="96"/>
      <c r="J11" s="96"/>
      <c r="K11" s="96"/>
      <c r="L11" s="97" t="s">
        <v>73</v>
      </c>
      <c r="M11" s="96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73</v>
      </c>
      <c r="X11" s="98"/>
      <c r="Y11" s="99">
        <f t="shared" si="0"/>
        <v>17</v>
      </c>
    </row>
    <row r="12" spans="1:25" ht="18" customHeight="1" thickBot="1" thickTop="1">
      <c r="A12" s="69">
        <v>7</v>
      </c>
      <c r="B12" s="95" t="s">
        <v>81</v>
      </c>
      <c r="C12" s="97" t="s">
        <v>73</v>
      </c>
      <c r="D12" s="96">
        <v>0</v>
      </c>
      <c r="E12" s="96">
        <v>0</v>
      </c>
      <c r="F12" s="96">
        <v>0</v>
      </c>
      <c r="G12" s="96">
        <v>2</v>
      </c>
      <c r="H12" s="96"/>
      <c r="I12" s="96"/>
      <c r="J12" s="96"/>
      <c r="K12" s="96"/>
      <c r="L12" s="96"/>
      <c r="M12" s="96"/>
      <c r="N12" s="97" t="s">
        <v>73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9">
        <f t="shared" si="0"/>
        <v>2</v>
      </c>
    </row>
    <row r="13" spans="1:25" ht="18" customHeight="1" thickBot="1" thickTop="1">
      <c r="A13" s="69">
        <v>8</v>
      </c>
      <c r="B13" s="95" t="s">
        <v>82</v>
      </c>
      <c r="C13" s="96">
        <v>3</v>
      </c>
      <c r="D13" s="96">
        <v>4</v>
      </c>
      <c r="E13" s="97" t="s">
        <v>73</v>
      </c>
      <c r="F13" s="96">
        <v>0</v>
      </c>
      <c r="G13" s="96">
        <v>3</v>
      </c>
      <c r="H13" s="96"/>
      <c r="I13" s="96"/>
      <c r="J13" s="96"/>
      <c r="K13" s="96"/>
      <c r="L13" s="96"/>
      <c r="M13" s="96"/>
      <c r="N13" s="98"/>
      <c r="O13" s="98"/>
      <c r="P13" s="97" t="s">
        <v>73</v>
      </c>
      <c r="Q13" s="98"/>
      <c r="R13" s="98"/>
      <c r="S13" s="98"/>
      <c r="T13" s="98"/>
      <c r="U13" s="98"/>
      <c r="V13" s="98"/>
      <c r="W13" s="98"/>
      <c r="X13" s="98"/>
      <c r="Y13" s="99">
        <f t="shared" si="0"/>
        <v>10</v>
      </c>
    </row>
    <row r="14" spans="1:25" ht="18" customHeight="1" thickBot="1" thickTop="1">
      <c r="A14" s="69">
        <v>9</v>
      </c>
      <c r="B14" s="95" t="s">
        <v>85</v>
      </c>
      <c r="C14" s="96">
        <v>13</v>
      </c>
      <c r="D14" s="96">
        <v>8</v>
      </c>
      <c r="E14" s="96">
        <v>9</v>
      </c>
      <c r="F14" s="96">
        <v>4</v>
      </c>
      <c r="G14" s="97" t="s">
        <v>73</v>
      </c>
      <c r="H14" s="96"/>
      <c r="I14" s="96"/>
      <c r="J14" s="96"/>
      <c r="K14" s="96"/>
      <c r="L14" s="96"/>
      <c r="M14" s="96"/>
      <c r="N14" s="98"/>
      <c r="O14" s="98"/>
      <c r="P14" s="98"/>
      <c r="Q14" s="98"/>
      <c r="R14" s="97" t="s">
        <v>73</v>
      </c>
      <c r="S14" s="98"/>
      <c r="T14" s="98"/>
      <c r="U14" s="98"/>
      <c r="V14" s="98"/>
      <c r="W14" s="98"/>
      <c r="X14" s="98"/>
      <c r="Y14" s="99">
        <f t="shared" si="0"/>
        <v>34</v>
      </c>
    </row>
    <row r="15" spans="1:25" ht="18" customHeight="1" thickBot="1" thickTop="1">
      <c r="A15" s="69">
        <v>10</v>
      </c>
      <c r="B15" s="95" t="s">
        <v>83</v>
      </c>
      <c r="C15" s="96">
        <v>8</v>
      </c>
      <c r="D15" s="96">
        <v>4</v>
      </c>
      <c r="E15" s="96">
        <v>2</v>
      </c>
      <c r="F15" s="96">
        <v>6</v>
      </c>
      <c r="G15" s="96">
        <v>0</v>
      </c>
      <c r="H15" s="96"/>
      <c r="I15" s="97" t="s">
        <v>73</v>
      </c>
      <c r="J15" s="96"/>
      <c r="K15" s="96"/>
      <c r="L15" s="96"/>
      <c r="M15" s="96"/>
      <c r="N15" s="98"/>
      <c r="O15" s="98"/>
      <c r="P15" s="98"/>
      <c r="Q15" s="98"/>
      <c r="R15" s="98"/>
      <c r="S15" s="98"/>
      <c r="T15" s="97" t="s">
        <v>73</v>
      </c>
      <c r="U15" s="98"/>
      <c r="V15" s="98"/>
      <c r="W15" s="98"/>
      <c r="X15" s="98"/>
      <c r="Y15" s="99">
        <f t="shared" si="0"/>
        <v>20</v>
      </c>
    </row>
    <row r="16" spans="1:25" ht="18" customHeight="1" thickBot="1" thickTop="1">
      <c r="A16" s="69">
        <v>11</v>
      </c>
      <c r="B16" s="95" t="s">
        <v>84</v>
      </c>
      <c r="C16" s="96">
        <v>1</v>
      </c>
      <c r="D16" s="96">
        <v>1</v>
      </c>
      <c r="E16" s="96">
        <v>0</v>
      </c>
      <c r="F16" s="96">
        <v>0</v>
      </c>
      <c r="G16" s="96">
        <v>0</v>
      </c>
      <c r="H16" s="96"/>
      <c r="I16" s="96"/>
      <c r="J16" s="96"/>
      <c r="K16" s="97" t="s">
        <v>73</v>
      </c>
      <c r="L16" s="96"/>
      <c r="M16" s="96"/>
      <c r="N16" s="98"/>
      <c r="O16" s="98"/>
      <c r="P16" s="98"/>
      <c r="Q16" s="98"/>
      <c r="R16" s="98"/>
      <c r="S16" s="98"/>
      <c r="T16" s="98"/>
      <c r="U16" s="98"/>
      <c r="V16" s="97" t="s">
        <v>73</v>
      </c>
      <c r="W16" s="98"/>
      <c r="X16" s="98"/>
      <c r="Y16" s="99">
        <f t="shared" si="0"/>
        <v>2</v>
      </c>
    </row>
    <row r="17" spans="1:25" ht="18" customHeight="1" thickBot="1" thickTop="1">
      <c r="A17" s="69">
        <v>12</v>
      </c>
      <c r="B17" s="95" t="s">
        <v>67</v>
      </c>
      <c r="C17" s="96" t="s">
        <v>73</v>
      </c>
      <c r="D17" s="96" t="s">
        <v>73</v>
      </c>
      <c r="E17" s="96" t="s">
        <v>73</v>
      </c>
      <c r="F17" s="96" t="s">
        <v>73</v>
      </c>
      <c r="G17" s="96" t="s">
        <v>73</v>
      </c>
      <c r="H17" s="96" t="s">
        <v>73</v>
      </c>
      <c r="I17" s="96" t="s">
        <v>73</v>
      </c>
      <c r="J17" s="96" t="s">
        <v>73</v>
      </c>
      <c r="K17" s="96" t="s">
        <v>73</v>
      </c>
      <c r="L17" s="96" t="s">
        <v>73</v>
      </c>
      <c r="M17" s="96" t="s">
        <v>73</v>
      </c>
      <c r="N17" s="98" t="s">
        <v>73</v>
      </c>
      <c r="O17" s="98" t="s">
        <v>73</v>
      </c>
      <c r="P17" s="98" t="s">
        <v>73</v>
      </c>
      <c r="Q17" s="98" t="s">
        <v>73</v>
      </c>
      <c r="R17" s="98" t="s">
        <v>73</v>
      </c>
      <c r="S17" s="98" t="s">
        <v>73</v>
      </c>
      <c r="T17" s="98" t="s">
        <v>73</v>
      </c>
      <c r="U17" s="98" t="s">
        <v>73</v>
      </c>
      <c r="V17" s="98" t="s">
        <v>73</v>
      </c>
      <c r="W17" s="98" t="s">
        <v>73</v>
      </c>
      <c r="X17" s="98" t="s">
        <v>73</v>
      </c>
      <c r="Y17" s="99">
        <f t="shared" si="0"/>
        <v>0</v>
      </c>
    </row>
    <row r="18" spans="1:25" ht="18" customHeight="1" thickBot="1" thickTop="1">
      <c r="A18" s="99"/>
      <c r="B18" s="100">
        <f>SUM(C18:P18)</f>
        <v>145</v>
      </c>
      <c r="C18" s="99">
        <f aca="true" t="shared" si="1" ref="C18:Y18">SUM(C6:C17)</f>
        <v>38</v>
      </c>
      <c r="D18" s="99">
        <f t="shared" si="1"/>
        <v>28</v>
      </c>
      <c r="E18" s="99">
        <f t="shared" si="1"/>
        <v>29</v>
      </c>
      <c r="F18" s="99">
        <f t="shared" si="1"/>
        <v>31</v>
      </c>
      <c r="G18" s="99">
        <f t="shared" si="1"/>
        <v>19</v>
      </c>
      <c r="H18" s="99">
        <f t="shared" si="1"/>
        <v>0</v>
      </c>
      <c r="I18" s="99">
        <f t="shared" si="1"/>
        <v>0</v>
      </c>
      <c r="J18" s="99">
        <f t="shared" si="1"/>
        <v>0</v>
      </c>
      <c r="K18" s="99">
        <f t="shared" si="1"/>
        <v>0</v>
      </c>
      <c r="L18" s="99">
        <f t="shared" si="1"/>
        <v>0</v>
      </c>
      <c r="M18" s="99">
        <f t="shared" si="1"/>
        <v>0</v>
      </c>
      <c r="N18" s="100">
        <f t="shared" si="1"/>
        <v>0</v>
      </c>
      <c r="O18" s="100">
        <f t="shared" si="1"/>
        <v>0</v>
      </c>
      <c r="P18" s="100">
        <f t="shared" si="1"/>
        <v>0</v>
      </c>
      <c r="Q18" s="70">
        <f t="shared" si="1"/>
        <v>0</v>
      </c>
      <c r="R18" s="70">
        <f t="shared" si="1"/>
        <v>0</v>
      </c>
      <c r="S18" s="70">
        <f t="shared" si="1"/>
        <v>0</v>
      </c>
      <c r="T18" s="70">
        <f t="shared" si="1"/>
        <v>0</v>
      </c>
      <c r="U18" s="70">
        <f t="shared" si="1"/>
        <v>0</v>
      </c>
      <c r="V18" s="70">
        <f t="shared" si="1"/>
        <v>0</v>
      </c>
      <c r="W18" s="70">
        <f t="shared" si="1"/>
        <v>0</v>
      </c>
      <c r="X18" s="70">
        <f t="shared" si="1"/>
        <v>0</v>
      </c>
      <c r="Y18" s="99">
        <f t="shared" si="1"/>
        <v>145</v>
      </c>
    </row>
    <row r="19" spans="1:25" ht="13.5" thickTop="1">
      <c r="A19" s="75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4"/>
    </row>
    <row r="20" spans="1:25" ht="42.75" customHeight="1" thickBot="1">
      <c r="A20" s="7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4"/>
    </row>
    <row r="21" spans="1:25" ht="18" thickBot="1" thickTop="1">
      <c r="A21" s="112" t="s">
        <v>72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5" ht="14.25" thickBot="1" thickTop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8"/>
    </row>
    <row r="23" ht="13.5" thickTop="1"/>
    <row r="25" ht="12.75">
      <c r="D25" s="9"/>
    </row>
  </sheetData>
  <sheetProtection/>
  <mergeCells count="7">
    <mergeCell ref="A21:Y21"/>
    <mergeCell ref="A1:Y1"/>
    <mergeCell ref="Y3:Y5"/>
    <mergeCell ref="A3:A5"/>
    <mergeCell ref="B3:B5"/>
    <mergeCell ref="C3:X3"/>
    <mergeCell ref="C4:X4"/>
  </mergeCells>
  <dataValidations count="1">
    <dataValidation allowBlank="1" showInputMessage="1" showErrorMessage="1" prompt="LİG ADINI GİRİNİZ" sqref="A1:Y1"/>
  </dataValidations>
  <printOptions horizontalCentered="1"/>
  <pageMargins left="0" right="0" top="0.15748031496062992" bottom="0.11811023622047245" header="0.15748031496062992" footer="0.11811023622047245"/>
  <pageSetup orientation="landscape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18"/>
  <dimension ref="A1:J53"/>
  <sheetViews>
    <sheetView zoomScale="75" zoomScaleNormal="75" zoomScaleSheetLayoutView="100" zoomScalePageLayoutView="0" workbookViewId="0" topLeftCell="A10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'F.2'!A5</f>
        <v>Ş.URFA B.ŞEHİR BLD.</v>
      </c>
      <c r="C5" s="161" t="str">
        <f>'F.2'!B5</f>
        <v>EDESSA 7 YILDIZ</v>
      </c>
      <c r="D5" s="162"/>
      <c r="E5" s="162"/>
      <c r="F5" s="162"/>
      <c r="G5" s="162"/>
      <c r="H5" s="163"/>
      <c r="I5" s="15">
        <f>'F.2'!C5</f>
        <v>0</v>
      </c>
      <c r="J5" s="15">
        <f>'F.2'!D5</f>
        <v>0</v>
      </c>
    </row>
    <row r="6" spans="1:10" ht="30" customHeight="1">
      <c r="A6" s="14">
        <v>2</v>
      </c>
      <c r="B6" s="41" t="str">
        <f>'F.2'!A6</f>
        <v>KARTAL GÜCÜ </v>
      </c>
      <c r="C6" s="161" t="str">
        <f>'F.2'!B6</f>
        <v>EYYÜBİYE BLD.</v>
      </c>
      <c r="D6" s="162"/>
      <c r="E6" s="162"/>
      <c r="F6" s="162"/>
      <c r="G6" s="162"/>
      <c r="H6" s="163"/>
      <c r="I6" s="15">
        <f>'F.2'!C6</f>
        <v>0</v>
      </c>
      <c r="J6" s="15">
        <f>'F.2'!D6</f>
        <v>0</v>
      </c>
    </row>
    <row r="7" spans="1:10" ht="30" customHeight="1">
      <c r="A7" s="14">
        <v>3</v>
      </c>
      <c r="B7" s="41" t="str">
        <f>'F.2'!A7</f>
        <v>K.KÖPRÜ BLD. SPOR</v>
      </c>
      <c r="C7" s="161" t="str">
        <f>'F.2'!B7</f>
        <v>YENİ HARRAN SPOR</v>
      </c>
      <c r="D7" s="162"/>
      <c r="E7" s="162"/>
      <c r="F7" s="162"/>
      <c r="G7" s="162"/>
      <c r="H7" s="163"/>
      <c r="I7" s="15">
        <f>'F.2'!C7</f>
        <v>0</v>
      </c>
      <c r="J7" s="15">
        <f>'F.2'!D7</f>
        <v>0</v>
      </c>
    </row>
    <row r="8" spans="1:10" ht="30" customHeight="1">
      <c r="A8" s="14">
        <v>4</v>
      </c>
      <c r="B8" s="41" t="str">
        <f>'F.2'!A8</f>
        <v>ŞANLIURFASPOR</v>
      </c>
      <c r="C8" s="161" t="str">
        <f>'F.2'!B8</f>
        <v>ANADOLU GENÇLİK SPOR</v>
      </c>
      <c r="D8" s="162"/>
      <c r="E8" s="162"/>
      <c r="F8" s="162"/>
      <c r="G8" s="162"/>
      <c r="H8" s="163"/>
      <c r="I8" s="15">
        <f>'F.2'!C8</f>
        <v>0</v>
      </c>
      <c r="J8" s="15">
        <f>'F.2'!D8</f>
        <v>0</v>
      </c>
    </row>
    <row r="9" spans="1:10" ht="30" customHeight="1">
      <c r="A9" s="14">
        <v>5</v>
      </c>
      <c r="B9" s="41" t="str">
        <f>'F.2'!A9</f>
        <v>V.ŞEHİR SPOR</v>
      </c>
      <c r="C9" s="161" t="str">
        <f>'F.2'!B9</f>
        <v>C.PINAR EĞİTİM SPOR</v>
      </c>
      <c r="D9" s="162"/>
      <c r="E9" s="162"/>
      <c r="F9" s="162"/>
      <c r="G9" s="162"/>
      <c r="H9" s="163"/>
      <c r="I9" s="15">
        <f>'F.2'!C9</f>
        <v>0</v>
      </c>
      <c r="J9" s="15">
        <f>'F.2'!D9</f>
        <v>0</v>
      </c>
    </row>
    <row r="10" spans="1:10" ht="30" customHeight="1">
      <c r="A10" s="14">
        <v>6</v>
      </c>
      <c r="B10" s="41" t="str">
        <f>'F.2'!A10</f>
        <v>C.PINAR SPOR</v>
      </c>
      <c r="C10" s="161" t="str">
        <f>'F.2'!B10</f>
        <v>BAY</v>
      </c>
      <c r="D10" s="162"/>
      <c r="E10" s="162"/>
      <c r="F10" s="162"/>
      <c r="G10" s="162"/>
      <c r="H10" s="163"/>
      <c r="I10" s="15" t="str">
        <f>'F.2'!C10</f>
        <v>--</v>
      </c>
      <c r="J10" s="15" t="str">
        <f>'F.2'!D10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11</v>
      </c>
      <c r="D14" s="16">
        <f>S!AI3</f>
        <v>5</v>
      </c>
      <c r="E14" s="16">
        <f>S!AJ3</f>
        <v>6</v>
      </c>
      <c r="F14" s="16">
        <f>S!AK3</f>
        <v>0</v>
      </c>
      <c r="G14" s="16">
        <f>G!X3</f>
        <v>24</v>
      </c>
      <c r="H14" s="16">
        <f>G!Y3</f>
        <v>0</v>
      </c>
      <c r="I14" s="17">
        <f aca="true" t="shared" si="1" ref="I14:I24">(D14*3)+(E14*1)+(F14*0)</f>
        <v>21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11</v>
      </c>
      <c r="D15" s="16">
        <f>S!AI4</f>
        <v>2</v>
      </c>
      <c r="E15" s="16">
        <f>S!AJ4</f>
        <v>8</v>
      </c>
      <c r="F15" s="16">
        <f>S!AK4</f>
        <v>1</v>
      </c>
      <c r="G15" s="16">
        <f>G!X4</f>
        <v>12</v>
      </c>
      <c r="H15" s="16">
        <f>G!Y4</f>
        <v>10</v>
      </c>
      <c r="I15" s="17">
        <f t="shared" si="1"/>
        <v>14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11</v>
      </c>
      <c r="D16" s="16">
        <f>S!AI5</f>
        <v>2</v>
      </c>
      <c r="E16" s="16">
        <f>S!AJ5</f>
        <v>8</v>
      </c>
      <c r="F16" s="16">
        <f>S!AK5</f>
        <v>1</v>
      </c>
      <c r="G16" s="16">
        <f>G!X5</f>
        <v>11</v>
      </c>
      <c r="H16" s="16">
        <f>G!Y5</f>
        <v>11</v>
      </c>
      <c r="I16" s="17">
        <f t="shared" si="1"/>
        <v>14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11</v>
      </c>
      <c r="D17" s="16">
        <f>S!AI6</f>
        <v>1</v>
      </c>
      <c r="E17" s="16">
        <f>S!AJ6</f>
        <v>6</v>
      </c>
      <c r="F17" s="16">
        <f>S!AK6</f>
        <v>4</v>
      </c>
      <c r="G17" s="16">
        <f>G!X6</f>
        <v>5</v>
      </c>
      <c r="H17" s="16">
        <f>G!Y6</f>
        <v>27</v>
      </c>
      <c r="I17" s="17">
        <f t="shared" si="1"/>
        <v>9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11</v>
      </c>
      <c r="D18" s="16">
        <f>S!AI7</f>
        <v>1</v>
      </c>
      <c r="E18" s="16">
        <f>S!AJ7</f>
        <v>6</v>
      </c>
      <c r="F18" s="16">
        <f>S!AK7</f>
        <v>4</v>
      </c>
      <c r="G18" s="16">
        <f>G!X7</f>
        <v>8</v>
      </c>
      <c r="H18" s="16">
        <f>G!Y7</f>
        <v>25</v>
      </c>
      <c r="I18" s="17">
        <f t="shared" si="1"/>
        <v>9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11</v>
      </c>
      <c r="D19" s="16">
        <f>S!AI8</f>
        <v>3</v>
      </c>
      <c r="E19" s="16">
        <f>S!AJ8</f>
        <v>6</v>
      </c>
      <c r="F19" s="16">
        <f>S!AK8</f>
        <v>2</v>
      </c>
      <c r="G19" s="16">
        <f>G!X8</f>
        <v>17</v>
      </c>
      <c r="H19" s="16">
        <f>G!Y8</f>
        <v>15</v>
      </c>
      <c r="I19" s="17">
        <f t="shared" si="1"/>
        <v>15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10</v>
      </c>
      <c r="D20" s="16">
        <f>S!AI9</f>
        <v>1</v>
      </c>
      <c r="E20" s="16">
        <f>S!AJ9</f>
        <v>6</v>
      </c>
      <c r="F20" s="16">
        <f>S!AK9</f>
        <v>3</v>
      </c>
      <c r="G20" s="16">
        <f>G!X9</f>
        <v>2</v>
      </c>
      <c r="H20" s="16">
        <f>G!Y9</f>
        <v>19</v>
      </c>
      <c r="I20" s="17">
        <f t="shared" si="1"/>
        <v>9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11</v>
      </c>
      <c r="D21" s="16">
        <f>S!AI10</f>
        <v>2</v>
      </c>
      <c r="E21" s="16">
        <f>S!AJ10</f>
        <v>7</v>
      </c>
      <c r="F21" s="16">
        <f>S!AK10</f>
        <v>2</v>
      </c>
      <c r="G21" s="16">
        <f>G!X10</f>
        <v>10</v>
      </c>
      <c r="H21" s="16">
        <f>G!Y10</f>
        <v>8</v>
      </c>
      <c r="I21" s="17">
        <f t="shared" si="1"/>
        <v>13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11</v>
      </c>
      <c r="D22" s="16">
        <f>S!AI11</f>
        <v>4</v>
      </c>
      <c r="E22" s="16">
        <f>S!AJ11</f>
        <v>7</v>
      </c>
      <c r="F22" s="16">
        <f>S!AK11</f>
        <v>0</v>
      </c>
      <c r="G22" s="16">
        <f>G!X11</f>
        <v>34</v>
      </c>
      <c r="H22" s="16">
        <f>G!Y11</f>
        <v>0</v>
      </c>
      <c r="I22" s="17">
        <f t="shared" si="1"/>
        <v>19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11</v>
      </c>
      <c r="D23" s="16">
        <f>S!AI12</f>
        <v>3</v>
      </c>
      <c r="E23" s="16">
        <f>S!AJ12</f>
        <v>6</v>
      </c>
      <c r="F23" s="16">
        <f>S!AK12</f>
        <v>2</v>
      </c>
      <c r="G23" s="16">
        <f>G!X12</f>
        <v>20</v>
      </c>
      <c r="H23" s="16">
        <f>G!Y12</f>
        <v>11</v>
      </c>
      <c r="I23" s="17">
        <f t="shared" si="1"/>
        <v>15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11</v>
      </c>
      <c r="D24" s="16">
        <f>S!AI13</f>
        <v>0</v>
      </c>
      <c r="E24" s="16">
        <f>S!AJ13</f>
        <v>6</v>
      </c>
      <c r="F24" s="16">
        <f>S!AK13</f>
        <v>5</v>
      </c>
      <c r="G24" s="16">
        <f>G!X13</f>
        <v>2</v>
      </c>
      <c r="H24" s="16">
        <f>G!Y13</f>
        <v>19</v>
      </c>
      <c r="I24" s="17">
        <f t="shared" si="1"/>
        <v>6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1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'F.2'!F5</f>
        <v>EYYÜBİYE BLD.</v>
      </c>
      <c r="C5" s="161" t="str">
        <f>'F.2'!G5</f>
        <v>Ş.URFA B.ŞEHİR BLD.</v>
      </c>
      <c r="D5" s="162"/>
      <c r="E5" s="162"/>
      <c r="F5" s="162"/>
      <c r="G5" s="162"/>
      <c r="H5" s="163"/>
      <c r="I5" s="15">
        <f>'F.2'!H5</f>
        <v>0</v>
      </c>
      <c r="J5" s="15">
        <f>'F.2'!I5</f>
        <v>0</v>
      </c>
    </row>
    <row r="6" spans="1:10" ht="30" customHeight="1">
      <c r="A6" s="14">
        <v>2</v>
      </c>
      <c r="B6" s="41" t="str">
        <f>'F.2'!F6</f>
        <v>C.PINAR SPOR</v>
      </c>
      <c r="C6" s="161" t="str">
        <f>'F.2'!G6</f>
        <v>V.ŞEHİR SPOR</v>
      </c>
      <c r="D6" s="162"/>
      <c r="E6" s="162"/>
      <c r="F6" s="162"/>
      <c r="G6" s="162"/>
      <c r="H6" s="163"/>
      <c r="I6" s="15">
        <f>'F.2'!H6</f>
        <v>0</v>
      </c>
      <c r="J6" s="15">
        <f>'F.2'!I6</f>
        <v>0</v>
      </c>
    </row>
    <row r="7" spans="1:10" ht="30" customHeight="1">
      <c r="A7" s="14">
        <v>3</v>
      </c>
      <c r="B7" s="41" t="str">
        <f>'F.2'!F7</f>
        <v>C.PINAR EĞİTİM SPOR</v>
      </c>
      <c r="C7" s="161" t="str">
        <f>'F.2'!G7</f>
        <v>ŞANLIURFASPOR</v>
      </c>
      <c r="D7" s="162"/>
      <c r="E7" s="162"/>
      <c r="F7" s="162"/>
      <c r="G7" s="162"/>
      <c r="H7" s="163"/>
      <c r="I7" s="15">
        <f>'F.2'!H7</f>
        <v>0</v>
      </c>
      <c r="J7" s="15">
        <f>'F.2'!I7</f>
        <v>0</v>
      </c>
    </row>
    <row r="8" spans="1:10" ht="30" customHeight="1">
      <c r="A8" s="14">
        <v>4</v>
      </c>
      <c r="B8" s="41" t="str">
        <f>'F.2'!F8</f>
        <v>ANADOLU GENÇLİK SPOR</v>
      </c>
      <c r="C8" s="161" t="str">
        <f>'F.2'!G8</f>
        <v>K.KÖPRÜ BLD. SPOR</v>
      </c>
      <c r="D8" s="162"/>
      <c r="E8" s="162"/>
      <c r="F8" s="162"/>
      <c r="G8" s="162"/>
      <c r="H8" s="163"/>
      <c r="I8" s="15">
        <f>'F.2'!H8</f>
        <v>0</v>
      </c>
      <c r="J8" s="15">
        <f>'F.2'!I8</f>
        <v>0</v>
      </c>
    </row>
    <row r="9" spans="1:10" ht="30" customHeight="1">
      <c r="A9" s="14">
        <v>5</v>
      </c>
      <c r="B9" s="41" t="str">
        <f>'F.2'!F9</f>
        <v>YENİ HARRAN SPOR</v>
      </c>
      <c r="C9" s="161" t="str">
        <f>'F.2'!G9</f>
        <v>KARTAL GÜCÜ </v>
      </c>
      <c r="D9" s="162"/>
      <c r="E9" s="162"/>
      <c r="F9" s="162"/>
      <c r="G9" s="162"/>
      <c r="H9" s="163"/>
      <c r="I9" s="15">
        <f>'F.2'!H9</f>
        <v>0</v>
      </c>
      <c r="J9" s="15">
        <f>'F.2'!I9</f>
        <v>0</v>
      </c>
    </row>
    <row r="10" spans="1:10" ht="30" customHeight="1">
      <c r="A10" s="14">
        <v>6</v>
      </c>
      <c r="B10" s="41" t="str">
        <f>'F.2'!F10</f>
        <v>EDESSA 7 YILDIZ</v>
      </c>
      <c r="C10" s="161" t="str">
        <f>'F.2'!G10</f>
        <v>BAY</v>
      </c>
      <c r="D10" s="162"/>
      <c r="E10" s="162"/>
      <c r="F10" s="162"/>
      <c r="G10" s="162"/>
      <c r="H10" s="163"/>
      <c r="I10" s="15" t="str">
        <f>'F.2'!H10</f>
        <v>--</v>
      </c>
      <c r="J10" s="15" t="str">
        <f>'F.2'!I10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12</v>
      </c>
      <c r="D14" s="16">
        <f>S!AL3</f>
        <v>5</v>
      </c>
      <c r="E14" s="16">
        <f>S!AM3</f>
        <v>7</v>
      </c>
      <c r="F14" s="16">
        <f>S!AN3</f>
        <v>0</v>
      </c>
      <c r="G14" s="16">
        <f>G!Z3</f>
        <v>24</v>
      </c>
      <c r="H14" s="16">
        <f>G!AA3</f>
        <v>0</v>
      </c>
      <c r="I14" s="17">
        <f aca="true" t="shared" si="1" ref="I14:I24">(D14*3)+(E14*1)+(F14*0)</f>
        <v>22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11</v>
      </c>
      <c r="D15" s="16">
        <f>S!AL4</f>
        <v>2</v>
      </c>
      <c r="E15" s="16">
        <f>S!AM4</f>
        <v>8</v>
      </c>
      <c r="F15" s="16">
        <f>S!AN4</f>
        <v>1</v>
      </c>
      <c r="G15" s="16">
        <f>G!Z4</f>
        <v>12</v>
      </c>
      <c r="H15" s="16">
        <f>G!AA4</f>
        <v>10</v>
      </c>
      <c r="I15" s="17">
        <f t="shared" si="1"/>
        <v>14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12</v>
      </c>
      <c r="D16" s="16">
        <f>S!AL5</f>
        <v>2</v>
      </c>
      <c r="E16" s="16">
        <f>S!AM5</f>
        <v>9</v>
      </c>
      <c r="F16" s="16">
        <f>S!AN5</f>
        <v>1</v>
      </c>
      <c r="G16" s="16">
        <f>G!Z5</f>
        <v>11</v>
      </c>
      <c r="H16" s="16">
        <f>G!AA5</f>
        <v>11</v>
      </c>
      <c r="I16" s="17">
        <f t="shared" si="1"/>
        <v>15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12</v>
      </c>
      <c r="D17" s="16">
        <f>S!AL6</f>
        <v>1</v>
      </c>
      <c r="E17" s="16">
        <f>S!AM6</f>
        <v>7</v>
      </c>
      <c r="F17" s="16">
        <f>S!AN6</f>
        <v>4</v>
      </c>
      <c r="G17" s="16">
        <f>G!Z6</f>
        <v>5</v>
      </c>
      <c r="H17" s="16">
        <f>G!AA6</f>
        <v>27</v>
      </c>
      <c r="I17" s="17">
        <f t="shared" si="1"/>
        <v>10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12</v>
      </c>
      <c r="D18" s="16">
        <f>S!AL7</f>
        <v>1</v>
      </c>
      <c r="E18" s="16">
        <f>S!AM7</f>
        <v>7</v>
      </c>
      <c r="F18" s="16">
        <f>S!AN7</f>
        <v>4</v>
      </c>
      <c r="G18" s="16">
        <f>G!Z7</f>
        <v>8</v>
      </c>
      <c r="H18" s="16">
        <f>G!AA7</f>
        <v>25</v>
      </c>
      <c r="I18" s="17">
        <f t="shared" si="1"/>
        <v>10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12</v>
      </c>
      <c r="D19" s="16">
        <f>S!AL8</f>
        <v>3</v>
      </c>
      <c r="E19" s="16">
        <f>S!AM8</f>
        <v>7</v>
      </c>
      <c r="F19" s="16">
        <f>S!AN8</f>
        <v>2</v>
      </c>
      <c r="G19" s="16">
        <f>G!Z8</f>
        <v>17</v>
      </c>
      <c r="H19" s="16">
        <f>G!AA8</f>
        <v>15</v>
      </c>
      <c r="I19" s="17">
        <f t="shared" si="1"/>
        <v>16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11</v>
      </c>
      <c r="D20" s="16">
        <f>S!AL9</f>
        <v>1</v>
      </c>
      <c r="E20" s="16">
        <f>S!AM9</f>
        <v>7</v>
      </c>
      <c r="F20" s="16">
        <f>S!AN9</f>
        <v>3</v>
      </c>
      <c r="G20" s="16">
        <f>G!Z9</f>
        <v>2</v>
      </c>
      <c r="H20" s="16">
        <f>G!AA9</f>
        <v>19</v>
      </c>
      <c r="I20" s="17">
        <f t="shared" si="1"/>
        <v>10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12</v>
      </c>
      <c r="D21" s="16">
        <f>S!AL10</f>
        <v>2</v>
      </c>
      <c r="E21" s="16">
        <f>S!AM10</f>
        <v>8</v>
      </c>
      <c r="F21" s="16">
        <f>S!AN10</f>
        <v>2</v>
      </c>
      <c r="G21" s="16">
        <f>G!Z10</f>
        <v>10</v>
      </c>
      <c r="H21" s="16">
        <f>G!AA10</f>
        <v>8</v>
      </c>
      <c r="I21" s="17">
        <f t="shared" si="1"/>
        <v>14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12</v>
      </c>
      <c r="D22" s="16">
        <f>S!AL11</f>
        <v>4</v>
      </c>
      <c r="E22" s="16">
        <f>S!AM11</f>
        <v>8</v>
      </c>
      <c r="F22" s="16">
        <f>S!AN11</f>
        <v>0</v>
      </c>
      <c r="G22" s="16">
        <f>G!Z11</f>
        <v>34</v>
      </c>
      <c r="H22" s="16">
        <f>G!AA11</f>
        <v>0</v>
      </c>
      <c r="I22" s="17">
        <f t="shared" si="1"/>
        <v>20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12</v>
      </c>
      <c r="D23" s="16">
        <f>S!AL12</f>
        <v>3</v>
      </c>
      <c r="E23" s="16">
        <f>S!AM12</f>
        <v>7</v>
      </c>
      <c r="F23" s="16">
        <f>S!AN12</f>
        <v>2</v>
      </c>
      <c r="G23" s="16">
        <f>G!Z12</f>
        <v>20</v>
      </c>
      <c r="H23" s="16">
        <f>G!AA12</f>
        <v>11</v>
      </c>
      <c r="I23" s="17">
        <f t="shared" si="1"/>
        <v>16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12</v>
      </c>
      <c r="D24" s="16">
        <f>S!AL13</f>
        <v>0</v>
      </c>
      <c r="E24" s="16">
        <f>S!AM13</f>
        <v>7</v>
      </c>
      <c r="F24" s="16">
        <f>S!AN13</f>
        <v>5</v>
      </c>
      <c r="G24" s="16">
        <f>G!Z13</f>
        <v>2</v>
      </c>
      <c r="H24" s="16">
        <f>G!AA13</f>
        <v>19</v>
      </c>
      <c r="I24" s="17">
        <f t="shared" si="1"/>
        <v>7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2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58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'F.2'!K5</f>
        <v>EDESSA 7 YILDIZ</v>
      </c>
      <c r="C5" s="161" t="str">
        <f>'F.2'!L5</f>
        <v>EYYÜBİYE BLD.</v>
      </c>
      <c r="D5" s="162"/>
      <c r="E5" s="162"/>
      <c r="F5" s="162"/>
      <c r="G5" s="162"/>
      <c r="H5" s="163"/>
      <c r="I5" s="15">
        <f>'F.2'!M5</f>
        <v>0</v>
      </c>
      <c r="J5" s="15">
        <f>'F.2'!N5</f>
        <v>0</v>
      </c>
    </row>
    <row r="6" spans="1:10" ht="30" customHeight="1">
      <c r="A6" s="14">
        <v>2</v>
      </c>
      <c r="B6" s="41" t="str">
        <f>'F.2'!K6</f>
        <v>Ş.URFA B.ŞEHİR BLD.</v>
      </c>
      <c r="C6" s="161" t="str">
        <f>'F.2'!L6</f>
        <v>YENİ HARRAN SPOR</v>
      </c>
      <c r="D6" s="162"/>
      <c r="E6" s="162"/>
      <c r="F6" s="162"/>
      <c r="G6" s="162"/>
      <c r="H6" s="163"/>
      <c r="I6" s="15">
        <f>'F.2'!M6</f>
        <v>0</v>
      </c>
      <c r="J6" s="15">
        <f>'F.2'!N6</f>
        <v>0</v>
      </c>
    </row>
    <row r="7" spans="1:10" ht="30" customHeight="1">
      <c r="A7" s="14">
        <v>3</v>
      </c>
      <c r="B7" s="41" t="str">
        <f>'F.2'!K7</f>
        <v>KARTAL GÜCÜ </v>
      </c>
      <c r="C7" s="161" t="str">
        <f>'F.2'!L7</f>
        <v>ANADOLU GENÇLİK SPOR</v>
      </c>
      <c r="D7" s="162"/>
      <c r="E7" s="162"/>
      <c r="F7" s="162"/>
      <c r="G7" s="162"/>
      <c r="H7" s="163"/>
      <c r="I7" s="15">
        <f>'F.2'!M7</f>
        <v>0</v>
      </c>
      <c r="J7" s="15">
        <f>'F.2'!N7</f>
        <v>0</v>
      </c>
    </row>
    <row r="8" spans="1:10" ht="30" customHeight="1">
      <c r="A8" s="14">
        <v>4</v>
      </c>
      <c r="B8" s="41" t="str">
        <f>'F.2'!K8</f>
        <v>K.KÖPRÜ BLD. SPOR</v>
      </c>
      <c r="C8" s="161" t="str">
        <f>'F.2'!L8</f>
        <v>C.PINAR EĞİTİM SPOR</v>
      </c>
      <c r="D8" s="162"/>
      <c r="E8" s="162"/>
      <c r="F8" s="162"/>
      <c r="G8" s="162"/>
      <c r="H8" s="163"/>
      <c r="I8" s="15">
        <f>'F.2'!M8</f>
        <v>0</v>
      </c>
      <c r="J8" s="15">
        <f>'F.2'!N8</f>
        <v>0</v>
      </c>
    </row>
    <row r="9" spans="1:10" ht="30" customHeight="1">
      <c r="A9" s="14">
        <v>5</v>
      </c>
      <c r="B9" s="41" t="str">
        <f>'F.2'!K9</f>
        <v>ŞANLIURFASPOR</v>
      </c>
      <c r="C9" s="161" t="str">
        <f>'F.2'!L9</f>
        <v>C.PINAR SPOR</v>
      </c>
      <c r="D9" s="162"/>
      <c r="E9" s="162"/>
      <c r="F9" s="162"/>
      <c r="G9" s="162"/>
      <c r="H9" s="163"/>
      <c r="I9" s="15">
        <f>'F.2'!M9</f>
        <v>0</v>
      </c>
      <c r="J9" s="15">
        <f>'F.2'!N9</f>
        <v>0</v>
      </c>
    </row>
    <row r="10" spans="1:10" ht="30" customHeight="1">
      <c r="A10" s="14">
        <v>6</v>
      </c>
      <c r="B10" s="41" t="str">
        <f>'F.2'!K10</f>
        <v>V.ŞEHİR SPOR</v>
      </c>
      <c r="C10" s="161" t="str">
        <f>'F.2'!L10</f>
        <v>BAY</v>
      </c>
      <c r="D10" s="162"/>
      <c r="E10" s="162"/>
      <c r="F10" s="162"/>
      <c r="G10" s="162"/>
      <c r="H10" s="163"/>
      <c r="I10" s="15" t="str">
        <f>'F.2'!M10</f>
        <v>--</v>
      </c>
      <c r="J10" s="15" t="str">
        <f>'F.2'!N10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13</v>
      </c>
      <c r="D14" s="16">
        <f>S!AO3</f>
        <v>5</v>
      </c>
      <c r="E14" s="16">
        <f>S!AP3</f>
        <v>8</v>
      </c>
      <c r="F14" s="16">
        <f>S!AQ3</f>
        <v>0</v>
      </c>
      <c r="G14" s="16">
        <f>G!AB3</f>
        <v>24</v>
      </c>
      <c r="H14" s="16">
        <f>G!AC3</f>
        <v>0</v>
      </c>
      <c r="I14" s="17">
        <f aca="true" t="shared" si="1" ref="I14:I24">(D14*3)+(E14*1)+(F14*0)</f>
        <v>23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12</v>
      </c>
      <c r="D15" s="16">
        <f>S!AO4</f>
        <v>2</v>
      </c>
      <c r="E15" s="16">
        <f>S!AP4</f>
        <v>9</v>
      </c>
      <c r="F15" s="16">
        <f>S!AQ4</f>
        <v>1</v>
      </c>
      <c r="G15" s="16">
        <f>G!AB4</f>
        <v>12</v>
      </c>
      <c r="H15" s="16">
        <f>G!AC4</f>
        <v>10</v>
      </c>
      <c r="I15" s="17">
        <f t="shared" si="1"/>
        <v>15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13</v>
      </c>
      <c r="D16" s="16">
        <f>S!AO5</f>
        <v>2</v>
      </c>
      <c r="E16" s="16">
        <f>S!AP5</f>
        <v>10</v>
      </c>
      <c r="F16" s="16">
        <f>S!AQ5</f>
        <v>1</v>
      </c>
      <c r="G16" s="16">
        <f>G!AB5</f>
        <v>11</v>
      </c>
      <c r="H16" s="16">
        <f>G!AC5</f>
        <v>11</v>
      </c>
      <c r="I16" s="17">
        <f t="shared" si="1"/>
        <v>16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13</v>
      </c>
      <c r="D17" s="16">
        <f>S!AO6</f>
        <v>1</v>
      </c>
      <c r="E17" s="16">
        <f>S!AP6</f>
        <v>8</v>
      </c>
      <c r="F17" s="16">
        <f>S!AQ6</f>
        <v>4</v>
      </c>
      <c r="G17" s="16">
        <f>G!AB6</f>
        <v>5</v>
      </c>
      <c r="H17" s="16">
        <f>G!AC6</f>
        <v>27</v>
      </c>
      <c r="I17" s="17">
        <f t="shared" si="1"/>
        <v>11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13</v>
      </c>
      <c r="D18" s="16">
        <f>S!AO7</f>
        <v>1</v>
      </c>
      <c r="E18" s="16">
        <f>S!AP7</f>
        <v>8</v>
      </c>
      <c r="F18" s="16">
        <f>S!AQ7</f>
        <v>4</v>
      </c>
      <c r="G18" s="16">
        <f>G!AB7</f>
        <v>8</v>
      </c>
      <c r="H18" s="16">
        <f>G!AC7</f>
        <v>25</v>
      </c>
      <c r="I18" s="17">
        <f t="shared" si="1"/>
        <v>11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13</v>
      </c>
      <c r="D19" s="16">
        <f>S!AO8</f>
        <v>3</v>
      </c>
      <c r="E19" s="16">
        <f>S!AP8</f>
        <v>8</v>
      </c>
      <c r="F19" s="16">
        <f>S!AQ8</f>
        <v>2</v>
      </c>
      <c r="G19" s="16">
        <f>G!AB8</f>
        <v>17</v>
      </c>
      <c r="H19" s="16">
        <f>G!AC8</f>
        <v>15</v>
      </c>
      <c r="I19" s="17">
        <f t="shared" si="1"/>
        <v>17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12</v>
      </c>
      <c r="D20" s="16">
        <f>S!AO9</f>
        <v>1</v>
      </c>
      <c r="E20" s="16">
        <f>S!AP9</f>
        <v>8</v>
      </c>
      <c r="F20" s="16">
        <f>S!AQ9</f>
        <v>3</v>
      </c>
      <c r="G20" s="16">
        <f>G!AB9</f>
        <v>2</v>
      </c>
      <c r="H20" s="16">
        <f>G!AC9</f>
        <v>19</v>
      </c>
      <c r="I20" s="17">
        <f t="shared" si="1"/>
        <v>11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12</v>
      </c>
      <c r="D21" s="16">
        <f>S!AO10</f>
        <v>2</v>
      </c>
      <c r="E21" s="16">
        <f>S!AP10</f>
        <v>8</v>
      </c>
      <c r="F21" s="16">
        <f>S!AQ10</f>
        <v>2</v>
      </c>
      <c r="G21" s="16">
        <f>G!AB10</f>
        <v>10</v>
      </c>
      <c r="H21" s="16">
        <f>G!AC10</f>
        <v>8</v>
      </c>
      <c r="I21" s="17">
        <f t="shared" si="1"/>
        <v>14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13</v>
      </c>
      <c r="D22" s="16">
        <f>S!AO11</f>
        <v>4</v>
      </c>
      <c r="E22" s="16">
        <f>S!AP11</f>
        <v>9</v>
      </c>
      <c r="F22" s="16">
        <f>S!AQ11</f>
        <v>0</v>
      </c>
      <c r="G22" s="16">
        <f>G!AB11</f>
        <v>34</v>
      </c>
      <c r="H22" s="16">
        <f>G!AC11</f>
        <v>0</v>
      </c>
      <c r="I22" s="17">
        <f t="shared" si="1"/>
        <v>21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13</v>
      </c>
      <c r="D23" s="16">
        <f>S!AO12</f>
        <v>3</v>
      </c>
      <c r="E23" s="16">
        <f>S!AP12</f>
        <v>8</v>
      </c>
      <c r="F23" s="16">
        <f>S!AQ12</f>
        <v>2</v>
      </c>
      <c r="G23" s="16">
        <f>G!AB12</f>
        <v>20</v>
      </c>
      <c r="H23" s="16">
        <f>G!AC12</f>
        <v>11</v>
      </c>
      <c r="I23" s="17">
        <f t="shared" si="1"/>
        <v>17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13</v>
      </c>
      <c r="D24" s="16">
        <f>S!AO13</f>
        <v>0</v>
      </c>
      <c r="E24" s="16">
        <f>S!AP13</f>
        <v>8</v>
      </c>
      <c r="F24" s="16">
        <f>S!AQ13</f>
        <v>5</v>
      </c>
      <c r="G24" s="16">
        <f>G!AB13</f>
        <v>2</v>
      </c>
      <c r="H24" s="16">
        <f>G!AC13</f>
        <v>19</v>
      </c>
      <c r="I24" s="17">
        <f t="shared" si="1"/>
        <v>8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3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59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'F.2'!A15</f>
        <v>ANADOLU GENÇLİK SPOR</v>
      </c>
      <c r="C5" s="161" t="str">
        <f>'F.2'!B15</f>
        <v>Ş.URFA B.ŞEHİR BLD.</v>
      </c>
      <c r="D5" s="162"/>
      <c r="E5" s="162"/>
      <c r="F5" s="162"/>
      <c r="G5" s="162"/>
      <c r="H5" s="163"/>
      <c r="I5" s="15">
        <f>'F.2'!C15</f>
        <v>0</v>
      </c>
      <c r="J5" s="15">
        <f>'F.2'!D15</f>
        <v>0</v>
      </c>
    </row>
    <row r="6" spans="1:10" ht="30" customHeight="1">
      <c r="A6" s="14">
        <v>2</v>
      </c>
      <c r="B6" s="41" t="str">
        <f>'F.2'!A16</f>
        <v>YENİ HARRAN SPOR</v>
      </c>
      <c r="C6" s="161" t="str">
        <f>'F.2'!B16</f>
        <v>EDESSA 7 YILDIZ</v>
      </c>
      <c r="D6" s="162"/>
      <c r="E6" s="162"/>
      <c r="F6" s="162"/>
      <c r="G6" s="162"/>
      <c r="H6" s="163"/>
      <c r="I6" s="15">
        <f>'F.2'!C16</f>
        <v>0</v>
      </c>
      <c r="J6" s="15">
        <f>'F.2'!D16</f>
        <v>0</v>
      </c>
    </row>
    <row r="7" spans="1:10" ht="30" customHeight="1">
      <c r="A7" s="14">
        <v>3</v>
      </c>
      <c r="B7" s="41" t="str">
        <f>'F.2'!A17</f>
        <v>V.ŞEHİR SPOR</v>
      </c>
      <c r="C7" s="161" t="str">
        <f>'F.2'!B17</f>
        <v>ŞANLIURFASPOR</v>
      </c>
      <c r="D7" s="162"/>
      <c r="E7" s="162"/>
      <c r="F7" s="162"/>
      <c r="G7" s="162"/>
      <c r="H7" s="163"/>
      <c r="I7" s="15">
        <f>'F.2'!C17</f>
        <v>0</v>
      </c>
      <c r="J7" s="15">
        <f>'F.2'!D17</f>
        <v>0</v>
      </c>
    </row>
    <row r="8" spans="1:10" ht="30" customHeight="1">
      <c r="A8" s="14">
        <v>4</v>
      </c>
      <c r="B8" s="41" t="str">
        <f>'F.2'!A18</f>
        <v>C.PINAR SPOR</v>
      </c>
      <c r="C8" s="161" t="str">
        <f>'F.2'!B18</f>
        <v>K.KÖPRÜ BLD. SPOR</v>
      </c>
      <c r="D8" s="162"/>
      <c r="E8" s="162"/>
      <c r="F8" s="162"/>
      <c r="G8" s="162"/>
      <c r="H8" s="163"/>
      <c r="I8" s="15">
        <f>'F.2'!C18</f>
        <v>0</v>
      </c>
      <c r="J8" s="15">
        <f>'F.2'!D18</f>
        <v>0</v>
      </c>
    </row>
    <row r="9" spans="1:10" ht="30" customHeight="1">
      <c r="A9" s="14">
        <v>5</v>
      </c>
      <c r="B9" s="41" t="str">
        <f>'F.2'!A19</f>
        <v>C.PINAR EĞİTİM SPOR</v>
      </c>
      <c r="C9" s="161" t="str">
        <f>'F.2'!B19</f>
        <v>KARTAL GÜCÜ </v>
      </c>
      <c r="D9" s="162"/>
      <c r="E9" s="162"/>
      <c r="F9" s="162"/>
      <c r="G9" s="162"/>
      <c r="H9" s="163"/>
      <c r="I9" s="15">
        <f>'F.2'!C19</f>
        <v>0</v>
      </c>
      <c r="J9" s="15">
        <f>'F.2'!D19</f>
        <v>0</v>
      </c>
    </row>
    <row r="10" spans="1:10" ht="30" customHeight="1">
      <c r="A10" s="14">
        <v>6</v>
      </c>
      <c r="B10" s="41" t="str">
        <f>'F.2'!A20</f>
        <v>EYYÜBİYE BLD.</v>
      </c>
      <c r="C10" s="161" t="str">
        <f>'F.2'!B20</f>
        <v>BAY</v>
      </c>
      <c r="D10" s="162"/>
      <c r="E10" s="162"/>
      <c r="F10" s="162"/>
      <c r="G10" s="162"/>
      <c r="H10" s="163"/>
      <c r="I10" s="15" t="str">
        <f>'F.2'!C20</f>
        <v>--</v>
      </c>
      <c r="J10" s="15" t="str">
        <f>'F.2'!D20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14</v>
      </c>
      <c r="D14" s="16">
        <f>S!AR3</f>
        <v>5</v>
      </c>
      <c r="E14" s="16">
        <f>S!AS3</f>
        <v>9</v>
      </c>
      <c r="F14" s="16">
        <f>S!AT3</f>
        <v>0</v>
      </c>
      <c r="G14" s="16">
        <f>G!AD3</f>
        <v>24</v>
      </c>
      <c r="H14" s="16">
        <f>G!AE3</f>
        <v>0</v>
      </c>
      <c r="I14" s="17">
        <f aca="true" t="shared" si="1" ref="I14:I24">(D14*3)+(E14*1)+(F14*0)</f>
        <v>24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13</v>
      </c>
      <c r="D15" s="16">
        <f>S!AR4</f>
        <v>2</v>
      </c>
      <c r="E15" s="16">
        <f>S!AS4</f>
        <v>10</v>
      </c>
      <c r="F15" s="16">
        <f>S!AT4</f>
        <v>1</v>
      </c>
      <c r="G15" s="16">
        <f>G!AD4</f>
        <v>12</v>
      </c>
      <c r="H15" s="16">
        <f>G!AE4</f>
        <v>10</v>
      </c>
      <c r="I15" s="17">
        <f t="shared" si="1"/>
        <v>16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13</v>
      </c>
      <c r="D16" s="16">
        <f>S!AR5</f>
        <v>2</v>
      </c>
      <c r="E16" s="16">
        <f>S!AS5</f>
        <v>10</v>
      </c>
      <c r="F16" s="16">
        <f>S!AT5</f>
        <v>1</v>
      </c>
      <c r="G16" s="16">
        <f>G!AD5</f>
        <v>11</v>
      </c>
      <c r="H16" s="16">
        <f>G!AE5</f>
        <v>11</v>
      </c>
      <c r="I16" s="17">
        <f t="shared" si="1"/>
        <v>16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14</v>
      </c>
      <c r="D17" s="16">
        <f>S!AR6</f>
        <v>1</v>
      </c>
      <c r="E17" s="16">
        <f>S!AS6</f>
        <v>9</v>
      </c>
      <c r="F17" s="16">
        <f>S!AT6</f>
        <v>4</v>
      </c>
      <c r="G17" s="16">
        <f>G!AD6</f>
        <v>5</v>
      </c>
      <c r="H17" s="16">
        <f>G!AE6</f>
        <v>27</v>
      </c>
      <c r="I17" s="17">
        <f t="shared" si="1"/>
        <v>12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14</v>
      </c>
      <c r="D18" s="16">
        <f>S!AR7</f>
        <v>1</v>
      </c>
      <c r="E18" s="16">
        <f>S!AS7</f>
        <v>9</v>
      </c>
      <c r="F18" s="16">
        <f>S!AT7</f>
        <v>4</v>
      </c>
      <c r="G18" s="16">
        <f>G!AD7</f>
        <v>8</v>
      </c>
      <c r="H18" s="16">
        <f>G!AE7</f>
        <v>25</v>
      </c>
      <c r="I18" s="17">
        <f t="shared" si="1"/>
        <v>12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14</v>
      </c>
      <c r="D19" s="16">
        <f>S!AR8</f>
        <v>3</v>
      </c>
      <c r="E19" s="16">
        <f>S!AS8</f>
        <v>9</v>
      </c>
      <c r="F19" s="16">
        <f>S!AT8</f>
        <v>2</v>
      </c>
      <c r="G19" s="16">
        <f>G!AD8</f>
        <v>17</v>
      </c>
      <c r="H19" s="16">
        <f>G!AE8</f>
        <v>15</v>
      </c>
      <c r="I19" s="17">
        <f t="shared" si="1"/>
        <v>18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13</v>
      </c>
      <c r="D20" s="16">
        <f>S!AR9</f>
        <v>1</v>
      </c>
      <c r="E20" s="16">
        <f>S!AS9</f>
        <v>9</v>
      </c>
      <c r="F20" s="16">
        <f>S!AT9</f>
        <v>3</v>
      </c>
      <c r="G20" s="16">
        <f>G!AD9</f>
        <v>2</v>
      </c>
      <c r="H20" s="16">
        <f>G!AE9</f>
        <v>19</v>
      </c>
      <c r="I20" s="17">
        <f t="shared" si="1"/>
        <v>12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13</v>
      </c>
      <c r="D21" s="16">
        <f>S!AR10</f>
        <v>2</v>
      </c>
      <c r="E21" s="16">
        <f>S!AS10</f>
        <v>9</v>
      </c>
      <c r="F21" s="16">
        <f>S!AT10</f>
        <v>2</v>
      </c>
      <c r="G21" s="16">
        <f>G!AD10</f>
        <v>10</v>
      </c>
      <c r="H21" s="16">
        <f>G!AE10</f>
        <v>8</v>
      </c>
      <c r="I21" s="17">
        <f t="shared" si="1"/>
        <v>15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14</v>
      </c>
      <c r="D22" s="16">
        <f>S!AR11</f>
        <v>4</v>
      </c>
      <c r="E22" s="16">
        <f>S!AS11</f>
        <v>10</v>
      </c>
      <c r="F22" s="16">
        <f>S!AT11</f>
        <v>0</v>
      </c>
      <c r="G22" s="16">
        <f>G!AD11</f>
        <v>34</v>
      </c>
      <c r="H22" s="16">
        <f>G!AE11</f>
        <v>0</v>
      </c>
      <c r="I22" s="17">
        <f t="shared" si="1"/>
        <v>22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14</v>
      </c>
      <c r="D23" s="16">
        <f>S!AR12</f>
        <v>3</v>
      </c>
      <c r="E23" s="16">
        <f>S!AS12</f>
        <v>9</v>
      </c>
      <c r="F23" s="16">
        <f>S!AT12</f>
        <v>2</v>
      </c>
      <c r="G23" s="16">
        <f>G!AD12</f>
        <v>20</v>
      </c>
      <c r="H23" s="16">
        <f>G!AE12</f>
        <v>11</v>
      </c>
      <c r="I23" s="17">
        <f t="shared" si="1"/>
        <v>18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14</v>
      </c>
      <c r="D24" s="16">
        <f>S!AR13</f>
        <v>0</v>
      </c>
      <c r="E24" s="16">
        <f>S!AS13</f>
        <v>9</v>
      </c>
      <c r="F24" s="16">
        <f>S!AT13</f>
        <v>5</v>
      </c>
      <c r="G24" s="16">
        <f>G!AD13</f>
        <v>2</v>
      </c>
      <c r="H24" s="16">
        <f>G!AE13</f>
        <v>19</v>
      </c>
      <c r="I24" s="17">
        <f t="shared" si="1"/>
        <v>9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4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60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'F.2'!F15</f>
        <v>EYYÜBİYE BLD.</v>
      </c>
      <c r="C5" s="161" t="str">
        <f>'F.2'!G15</f>
        <v>YENİ HARRAN SPOR</v>
      </c>
      <c r="D5" s="162"/>
      <c r="E5" s="162"/>
      <c r="F5" s="162"/>
      <c r="G5" s="162"/>
      <c r="H5" s="163"/>
      <c r="I5" s="15">
        <f>'F.2'!H15</f>
        <v>0</v>
      </c>
      <c r="J5" s="15">
        <f>'F.2'!I15</f>
        <v>0</v>
      </c>
    </row>
    <row r="6" spans="1:10" ht="30" customHeight="1">
      <c r="A6" s="14">
        <v>2</v>
      </c>
      <c r="B6" s="41" t="str">
        <f>'F.2'!F16</f>
        <v>EDESSA 7 YILDIZ</v>
      </c>
      <c r="C6" s="161" t="str">
        <f>'F.2'!G16</f>
        <v>ANADOLU GENÇLİK SPOR</v>
      </c>
      <c r="D6" s="162"/>
      <c r="E6" s="162"/>
      <c r="F6" s="162"/>
      <c r="G6" s="162"/>
      <c r="H6" s="163"/>
      <c r="I6" s="15">
        <f>'F.2'!H16</f>
        <v>0</v>
      </c>
      <c r="J6" s="15">
        <f>'F.2'!I16</f>
        <v>0</v>
      </c>
    </row>
    <row r="7" spans="1:10" ht="30" customHeight="1">
      <c r="A7" s="14">
        <v>3</v>
      </c>
      <c r="B7" s="41" t="str">
        <f>'F.2'!F17</f>
        <v>Ş.URFA B.ŞEHİR BLD.</v>
      </c>
      <c r="C7" s="161" t="str">
        <f>'F.2'!G17</f>
        <v>C.PINAR EĞİTİM SPOR</v>
      </c>
      <c r="D7" s="162"/>
      <c r="E7" s="162"/>
      <c r="F7" s="162"/>
      <c r="G7" s="162"/>
      <c r="H7" s="163"/>
      <c r="I7" s="15">
        <f>'F.2'!H17</f>
        <v>0</v>
      </c>
      <c r="J7" s="15">
        <f>'F.2'!I17</f>
        <v>0</v>
      </c>
    </row>
    <row r="8" spans="1:10" ht="30" customHeight="1">
      <c r="A8" s="14">
        <v>4</v>
      </c>
      <c r="B8" s="41" t="str">
        <f>'F.2'!F18</f>
        <v>KARTAL GÜCÜ </v>
      </c>
      <c r="C8" s="161" t="str">
        <f>'F.2'!G18</f>
        <v>C.PINAR SPOR</v>
      </c>
      <c r="D8" s="162"/>
      <c r="E8" s="162"/>
      <c r="F8" s="162"/>
      <c r="G8" s="162"/>
      <c r="H8" s="163"/>
      <c r="I8" s="15">
        <f>'F.2'!H18</f>
        <v>0</v>
      </c>
      <c r="J8" s="15">
        <f>'F.2'!I18</f>
        <v>0</v>
      </c>
    </row>
    <row r="9" spans="1:10" ht="30" customHeight="1">
      <c r="A9" s="14">
        <v>5</v>
      </c>
      <c r="B9" s="41" t="str">
        <f>'F.2'!F19</f>
        <v>K.KÖPRÜ BLD. SPOR</v>
      </c>
      <c r="C9" s="161" t="str">
        <f>'F.2'!G19</f>
        <v>V.ŞEHİR SPOR</v>
      </c>
      <c r="D9" s="162"/>
      <c r="E9" s="162"/>
      <c r="F9" s="162"/>
      <c r="G9" s="162"/>
      <c r="H9" s="163"/>
      <c r="I9" s="15">
        <f>'F.2'!H19</f>
        <v>0</v>
      </c>
      <c r="J9" s="15">
        <f>'F.2'!I19</f>
        <v>0</v>
      </c>
    </row>
    <row r="10" spans="1:10" ht="30" customHeight="1">
      <c r="A10" s="14">
        <v>6</v>
      </c>
      <c r="B10" s="41" t="str">
        <f>'F.2'!F20</f>
        <v>ŞANLIURFASPOR</v>
      </c>
      <c r="C10" s="161" t="str">
        <f>'F.2'!G20</f>
        <v>BAY</v>
      </c>
      <c r="D10" s="162"/>
      <c r="E10" s="162"/>
      <c r="F10" s="162"/>
      <c r="G10" s="162"/>
      <c r="H10" s="163"/>
      <c r="I10" s="15" t="str">
        <f>'F.2'!H20</f>
        <v>--</v>
      </c>
      <c r="J10" s="15" t="str">
        <f>'F.2'!I20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15</v>
      </c>
      <c r="D14" s="16">
        <f>S!AU3</f>
        <v>5</v>
      </c>
      <c r="E14" s="16">
        <f>S!AV3</f>
        <v>10</v>
      </c>
      <c r="F14" s="16">
        <f>S!AW3</f>
        <v>0</v>
      </c>
      <c r="G14" s="16">
        <f>G!AF3</f>
        <v>24</v>
      </c>
      <c r="H14" s="16">
        <f>G!AG3</f>
        <v>0</v>
      </c>
      <c r="I14" s="17">
        <f aca="true" t="shared" si="1" ref="I14:I24">(D14*3)+(E14*1)+(F14*0)</f>
        <v>25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14</v>
      </c>
      <c r="D15" s="16">
        <f>S!AU4</f>
        <v>2</v>
      </c>
      <c r="E15" s="16">
        <f>S!AV4</f>
        <v>11</v>
      </c>
      <c r="F15" s="16">
        <f>S!AW4</f>
        <v>1</v>
      </c>
      <c r="G15" s="16">
        <f>G!AF4</f>
        <v>12</v>
      </c>
      <c r="H15" s="16">
        <f>G!AG4</f>
        <v>10</v>
      </c>
      <c r="I15" s="17">
        <f t="shared" si="1"/>
        <v>17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14</v>
      </c>
      <c r="D16" s="16">
        <f>S!AU5</f>
        <v>2</v>
      </c>
      <c r="E16" s="16">
        <f>S!AV5</f>
        <v>11</v>
      </c>
      <c r="F16" s="16">
        <f>S!AW5</f>
        <v>1</v>
      </c>
      <c r="G16" s="16">
        <f>G!AF5</f>
        <v>11</v>
      </c>
      <c r="H16" s="16">
        <f>G!AG5</f>
        <v>11</v>
      </c>
      <c r="I16" s="17">
        <f t="shared" si="1"/>
        <v>17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15</v>
      </c>
      <c r="D17" s="16">
        <f>S!AU6</f>
        <v>1</v>
      </c>
      <c r="E17" s="16">
        <f>S!AV6</f>
        <v>10</v>
      </c>
      <c r="F17" s="16">
        <f>S!AW6</f>
        <v>4</v>
      </c>
      <c r="G17" s="16">
        <f>G!AF6</f>
        <v>5</v>
      </c>
      <c r="H17" s="16">
        <f>G!AG6</f>
        <v>27</v>
      </c>
      <c r="I17" s="17">
        <f t="shared" si="1"/>
        <v>13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15</v>
      </c>
      <c r="D18" s="16">
        <f>S!AU7</f>
        <v>1</v>
      </c>
      <c r="E18" s="16">
        <f>S!AV7</f>
        <v>10</v>
      </c>
      <c r="F18" s="16">
        <f>S!AW7</f>
        <v>4</v>
      </c>
      <c r="G18" s="16">
        <f>G!AF7</f>
        <v>8</v>
      </c>
      <c r="H18" s="16">
        <f>G!AG7</f>
        <v>25</v>
      </c>
      <c r="I18" s="17">
        <f t="shared" si="1"/>
        <v>13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15</v>
      </c>
      <c r="D19" s="16">
        <f>S!AU8</f>
        <v>3</v>
      </c>
      <c r="E19" s="16">
        <f>S!AV8</f>
        <v>10</v>
      </c>
      <c r="F19" s="16">
        <f>S!AW8</f>
        <v>2</v>
      </c>
      <c r="G19" s="16">
        <f>G!AF8</f>
        <v>17</v>
      </c>
      <c r="H19" s="16">
        <f>G!AG8</f>
        <v>15</v>
      </c>
      <c r="I19" s="17">
        <f t="shared" si="1"/>
        <v>19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14</v>
      </c>
      <c r="D20" s="16">
        <f>S!AU9</f>
        <v>1</v>
      </c>
      <c r="E20" s="16">
        <f>S!AV9</f>
        <v>10</v>
      </c>
      <c r="F20" s="16">
        <f>S!AW9</f>
        <v>3</v>
      </c>
      <c r="G20" s="16">
        <f>G!AF9</f>
        <v>2</v>
      </c>
      <c r="H20" s="16">
        <f>G!AG9</f>
        <v>19</v>
      </c>
      <c r="I20" s="17">
        <f t="shared" si="1"/>
        <v>13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14</v>
      </c>
      <c r="D21" s="16">
        <f>S!AU10</f>
        <v>2</v>
      </c>
      <c r="E21" s="16">
        <f>S!AV10</f>
        <v>10</v>
      </c>
      <c r="F21" s="16">
        <f>S!AW10</f>
        <v>2</v>
      </c>
      <c r="G21" s="16">
        <f>G!AF10</f>
        <v>10</v>
      </c>
      <c r="H21" s="16">
        <f>G!AG10</f>
        <v>8</v>
      </c>
      <c r="I21" s="17">
        <f t="shared" si="1"/>
        <v>16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14</v>
      </c>
      <c r="D22" s="16">
        <f>S!AU11</f>
        <v>4</v>
      </c>
      <c r="E22" s="16">
        <f>S!AV11</f>
        <v>10</v>
      </c>
      <c r="F22" s="16">
        <f>S!AW11</f>
        <v>0</v>
      </c>
      <c r="G22" s="16">
        <f>G!AF11</f>
        <v>34</v>
      </c>
      <c r="H22" s="16">
        <f>G!AG11</f>
        <v>0</v>
      </c>
      <c r="I22" s="17">
        <f t="shared" si="1"/>
        <v>22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15</v>
      </c>
      <c r="D23" s="16">
        <f>S!AU12</f>
        <v>3</v>
      </c>
      <c r="E23" s="16">
        <f>S!AV12</f>
        <v>10</v>
      </c>
      <c r="F23" s="16">
        <f>S!AW12</f>
        <v>2</v>
      </c>
      <c r="G23" s="16">
        <f>G!AF12</f>
        <v>20</v>
      </c>
      <c r="H23" s="16">
        <f>G!AG12</f>
        <v>11</v>
      </c>
      <c r="I23" s="17">
        <f t="shared" si="1"/>
        <v>19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15</v>
      </c>
      <c r="D24" s="16">
        <f>S!AU13</f>
        <v>0</v>
      </c>
      <c r="E24" s="16">
        <f>S!AV13</f>
        <v>10</v>
      </c>
      <c r="F24" s="16">
        <f>S!AW13</f>
        <v>5</v>
      </c>
      <c r="G24" s="16">
        <f>G!AF13</f>
        <v>2</v>
      </c>
      <c r="H24" s="16">
        <f>G!AG13</f>
        <v>19</v>
      </c>
      <c r="I24" s="17">
        <f t="shared" si="1"/>
        <v>10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ayfa25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61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'F.2'!K15</f>
        <v>C.PINAR SPOR</v>
      </c>
      <c r="C5" s="161" t="str">
        <f>'F.2'!L15</f>
        <v>Ş.URFA B.ŞEHİR BLD.</v>
      </c>
      <c r="D5" s="162"/>
      <c r="E5" s="162"/>
      <c r="F5" s="162"/>
      <c r="G5" s="162"/>
      <c r="H5" s="163"/>
      <c r="I5" s="15">
        <f>'F.2'!M15</f>
        <v>0</v>
      </c>
      <c r="J5" s="15">
        <f>'F.2'!N15</f>
        <v>0</v>
      </c>
    </row>
    <row r="6" spans="1:10" ht="30" customHeight="1">
      <c r="A6" s="14">
        <v>2</v>
      </c>
      <c r="B6" s="41" t="str">
        <f>'F.2'!K16</f>
        <v>C.PINAR EĞİTİM SPOR</v>
      </c>
      <c r="C6" s="161" t="str">
        <f>'F.2'!L16</f>
        <v>EDESSA 7 YILDIZ</v>
      </c>
      <c r="D6" s="162"/>
      <c r="E6" s="162"/>
      <c r="F6" s="162"/>
      <c r="G6" s="162"/>
      <c r="H6" s="163"/>
      <c r="I6" s="15">
        <f>'F.2'!M16</f>
        <v>0</v>
      </c>
      <c r="J6" s="15">
        <f>'F.2'!N16</f>
        <v>0</v>
      </c>
    </row>
    <row r="7" spans="1:10" ht="30" customHeight="1">
      <c r="A7" s="14">
        <v>3</v>
      </c>
      <c r="B7" s="41" t="str">
        <f>'F.2'!K17</f>
        <v>ANADOLU GENÇLİK SPOR</v>
      </c>
      <c r="C7" s="161" t="str">
        <f>'F.2'!L17</f>
        <v>EYYÜBİYE BLD.</v>
      </c>
      <c r="D7" s="162"/>
      <c r="E7" s="162"/>
      <c r="F7" s="162"/>
      <c r="G7" s="162"/>
      <c r="H7" s="163"/>
      <c r="I7" s="15">
        <f>'F.2'!M17</f>
        <v>0</v>
      </c>
      <c r="J7" s="15">
        <f>'F.2'!N17</f>
        <v>0</v>
      </c>
    </row>
    <row r="8" spans="1:10" ht="30" customHeight="1">
      <c r="A8" s="14">
        <v>4</v>
      </c>
      <c r="B8" s="41" t="str">
        <f>'F.2'!K18</f>
        <v>ŞANLIURFASPOR</v>
      </c>
      <c r="C8" s="161" t="str">
        <f>'F.2'!L18</f>
        <v>K.KÖPRÜ BLD. SPOR</v>
      </c>
      <c r="D8" s="162"/>
      <c r="E8" s="162"/>
      <c r="F8" s="162"/>
      <c r="G8" s="162"/>
      <c r="H8" s="163"/>
      <c r="I8" s="15">
        <f>'F.2'!M18</f>
        <v>0</v>
      </c>
      <c r="J8" s="15">
        <f>'F.2'!N18</f>
        <v>0</v>
      </c>
    </row>
    <row r="9" spans="1:10" ht="30" customHeight="1">
      <c r="A9" s="14">
        <v>5</v>
      </c>
      <c r="B9" s="41" t="str">
        <f>'F.2'!K19</f>
        <v>V.ŞEHİR SPOR</v>
      </c>
      <c r="C9" s="161" t="str">
        <f>'F.2'!L19</f>
        <v>KARTAL GÜCÜ </v>
      </c>
      <c r="D9" s="162"/>
      <c r="E9" s="162"/>
      <c r="F9" s="162"/>
      <c r="G9" s="162"/>
      <c r="H9" s="163"/>
      <c r="I9" s="15">
        <f>'F.2'!M19</f>
        <v>0</v>
      </c>
      <c r="J9" s="15">
        <f>'F.2'!N19</f>
        <v>0</v>
      </c>
    </row>
    <row r="10" spans="1:10" ht="30" customHeight="1">
      <c r="A10" s="14">
        <v>6</v>
      </c>
      <c r="B10" s="41" t="str">
        <f>'F.2'!K20</f>
        <v>YENİ HARRAN SPOR</v>
      </c>
      <c r="C10" s="161" t="str">
        <f>'F.2'!L20</f>
        <v>BAY</v>
      </c>
      <c r="D10" s="162"/>
      <c r="E10" s="162"/>
      <c r="F10" s="162"/>
      <c r="G10" s="162"/>
      <c r="H10" s="163"/>
      <c r="I10" s="15" t="str">
        <f>'F.2'!M20</f>
        <v>--</v>
      </c>
      <c r="J10" s="15" t="str">
        <f>'F.2'!N20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16</v>
      </c>
      <c r="D14" s="16">
        <f>S!AX3</f>
        <v>5</v>
      </c>
      <c r="E14" s="16">
        <f>S!AY3</f>
        <v>11</v>
      </c>
      <c r="F14" s="16">
        <f>S!AZ3</f>
        <v>0</v>
      </c>
      <c r="G14" s="16">
        <f>G!AH3</f>
        <v>24</v>
      </c>
      <c r="H14" s="16">
        <f>G!AI3</f>
        <v>0</v>
      </c>
      <c r="I14" s="17">
        <f aca="true" t="shared" si="1" ref="I14:I24">(D14*3)+(E14*1)+(F14*0)</f>
        <v>26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15</v>
      </c>
      <c r="D15" s="16">
        <f>S!AX4</f>
        <v>2</v>
      </c>
      <c r="E15" s="16">
        <f>S!AY4</f>
        <v>12</v>
      </c>
      <c r="F15" s="16">
        <f>S!AZ4</f>
        <v>1</v>
      </c>
      <c r="G15" s="16">
        <f>G!AH4</f>
        <v>12</v>
      </c>
      <c r="H15" s="16">
        <f>G!AI4</f>
        <v>10</v>
      </c>
      <c r="I15" s="17">
        <f t="shared" si="1"/>
        <v>18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15</v>
      </c>
      <c r="D16" s="16">
        <f>S!AX5</f>
        <v>2</v>
      </c>
      <c r="E16" s="16">
        <f>S!AY5</f>
        <v>12</v>
      </c>
      <c r="F16" s="16">
        <f>S!AZ5</f>
        <v>1</v>
      </c>
      <c r="G16" s="16">
        <f>G!AH5</f>
        <v>11</v>
      </c>
      <c r="H16" s="16">
        <f>G!AI5</f>
        <v>11</v>
      </c>
      <c r="I16" s="17">
        <f t="shared" si="1"/>
        <v>18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15</v>
      </c>
      <c r="D17" s="16">
        <f>S!AX6</f>
        <v>1</v>
      </c>
      <c r="E17" s="16">
        <f>S!AY6</f>
        <v>10</v>
      </c>
      <c r="F17" s="16">
        <f>S!AZ6</f>
        <v>4</v>
      </c>
      <c r="G17" s="16">
        <f>G!AH6</f>
        <v>5</v>
      </c>
      <c r="H17" s="16">
        <f>G!AI6</f>
        <v>27</v>
      </c>
      <c r="I17" s="17">
        <f t="shared" si="1"/>
        <v>13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16</v>
      </c>
      <c r="D18" s="16">
        <f>S!AX7</f>
        <v>1</v>
      </c>
      <c r="E18" s="16">
        <f>S!AY7</f>
        <v>11</v>
      </c>
      <c r="F18" s="16">
        <f>S!AZ7</f>
        <v>4</v>
      </c>
      <c r="G18" s="16">
        <f>G!AH7</f>
        <v>8</v>
      </c>
      <c r="H18" s="16">
        <f>G!AI7</f>
        <v>25</v>
      </c>
      <c r="I18" s="17">
        <f t="shared" si="1"/>
        <v>14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16</v>
      </c>
      <c r="D19" s="16">
        <f>S!AX8</f>
        <v>3</v>
      </c>
      <c r="E19" s="16">
        <f>S!AY8</f>
        <v>11</v>
      </c>
      <c r="F19" s="16">
        <f>S!AZ8</f>
        <v>2</v>
      </c>
      <c r="G19" s="16">
        <f>G!AH8</f>
        <v>17</v>
      </c>
      <c r="H19" s="16">
        <f>G!AI8</f>
        <v>15</v>
      </c>
      <c r="I19" s="17">
        <f t="shared" si="1"/>
        <v>20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15</v>
      </c>
      <c r="D20" s="16">
        <f>S!AX9</f>
        <v>1</v>
      </c>
      <c r="E20" s="16">
        <f>S!AY9</f>
        <v>11</v>
      </c>
      <c r="F20" s="16">
        <f>S!AZ9</f>
        <v>3</v>
      </c>
      <c r="G20" s="16">
        <f>G!AH9</f>
        <v>2</v>
      </c>
      <c r="H20" s="16">
        <f>G!AI9</f>
        <v>19</v>
      </c>
      <c r="I20" s="17">
        <f t="shared" si="1"/>
        <v>14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15</v>
      </c>
      <c r="D21" s="16">
        <f>S!AX10</f>
        <v>2</v>
      </c>
      <c r="E21" s="16">
        <f>S!AY10</f>
        <v>11</v>
      </c>
      <c r="F21" s="16">
        <f>S!AZ10</f>
        <v>2</v>
      </c>
      <c r="G21" s="16">
        <f>G!AH10</f>
        <v>10</v>
      </c>
      <c r="H21" s="16">
        <f>G!AI10</f>
        <v>8</v>
      </c>
      <c r="I21" s="17">
        <f t="shared" si="1"/>
        <v>17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15</v>
      </c>
      <c r="D22" s="16">
        <f>S!AX11</f>
        <v>4</v>
      </c>
      <c r="E22" s="16">
        <f>S!AY11</f>
        <v>11</v>
      </c>
      <c r="F22" s="16">
        <f>S!AZ11</f>
        <v>0</v>
      </c>
      <c r="G22" s="16">
        <f>G!AH11</f>
        <v>34</v>
      </c>
      <c r="H22" s="16">
        <f>G!AI11</f>
        <v>0</v>
      </c>
      <c r="I22" s="17">
        <f t="shared" si="1"/>
        <v>23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16</v>
      </c>
      <c r="D23" s="16">
        <f>S!AX12</f>
        <v>3</v>
      </c>
      <c r="E23" s="16">
        <f>S!AY12</f>
        <v>11</v>
      </c>
      <c r="F23" s="16">
        <f>S!AZ12</f>
        <v>2</v>
      </c>
      <c r="G23" s="16">
        <f>G!AH12</f>
        <v>20</v>
      </c>
      <c r="H23" s="16">
        <f>G!AI12</f>
        <v>11</v>
      </c>
      <c r="I23" s="17">
        <f t="shared" si="1"/>
        <v>20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16</v>
      </c>
      <c r="D24" s="16">
        <f>S!AX13</f>
        <v>0</v>
      </c>
      <c r="E24" s="16">
        <f>S!AY13</f>
        <v>11</v>
      </c>
      <c r="F24" s="16">
        <f>S!AZ13</f>
        <v>5</v>
      </c>
      <c r="G24" s="16">
        <f>G!AH13</f>
        <v>2</v>
      </c>
      <c r="H24" s="16">
        <f>G!AI13</f>
        <v>19</v>
      </c>
      <c r="I24" s="17">
        <f t="shared" si="1"/>
        <v>11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ayfa26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62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'F.2'!A25</f>
        <v>YENİ HARRAN SPOR</v>
      </c>
      <c r="C5" s="161" t="str">
        <f>'F.2'!B25</f>
        <v>ANADOLU GENÇLİK SPOR</v>
      </c>
      <c r="D5" s="162"/>
      <c r="E5" s="162"/>
      <c r="F5" s="162"/>
      <c r="G5" s="162"/>
      <c r="H5" s="163"/>
      <c r="I5" s="15">
        <f>'F.2'!C25</f>
        <v>0</v>
      </c>
      <c r="J5" s="15">
        <f>'F.2'!D25</f>
        <v>0</v>
      </c>
    </row>
    <row r="6" spans="1:10" ht="30" customHeight="1">
      <c r="A6" s="14">
        <v>2</v>
      </c>
      <c r="B6" s="41" t="str">
        <f>'F.2'!A26</f>
        <v>EYYÜBİYE BLD.</v>
      </c>
      <c r="C6" s="161" t="str">
        <f>'F.2'!B26</f>
        <v>C.PINAR EĞİTİM SPOR</v>
      </c>
      <c r="D6" s="162"/>
      <c r="E6" s="162"/>
      <c r="F6" s="162"/>
      <c r="G6" s="162"/>
      <c r="H6" s="163"/>
      <c r="I6" s="15">
        <f>'F.2'!C26</f>
        <v>0</v>
      </c>
      <c r="J6" s="15">
        <f>'F.2'!D26</f>
        <v>0</v>
      </c>
    </row>
    <row r="7" spans="1:10" ht="30" customHeight="1">
      <c r="A7" s="14">
        <v>3</v>
      </c>
      <c r="B7" s="41" t="str">
        <f>'F.2'!A27</f>
        <v>EDESSA 7 YILDIZ</v>
      </c>
      <c r="C7" s="161" t="str">
        <f>'F.2'!B27</f>
        <v>C.PINAR SPOR</v>
      </c>
      <c r="D7" s="162"/>
      <c r="E7" s="162"/>
      <c r="F7" s="162"/>
      <c r="G7" s="162"/>
      <c r="H7" s="163"/>
      <c r="I7" s="15">
        <f>'F.2'!C27</f>
        <v>0</v>
      </c>
      <c r="J7" s="15">
        <f>'F.2'!D27</f>
        <v>0</v>
      </c>
    </row>
    <row r="8" spans="1:10" ht="30" customHeight="1">
      <c r="A8" s="14">
        <v>4</v>
      </c>
      <c r="B8" s="41" t="str">
        <f>'F.2'!A28</f>
        <v>Ş.URFA B.ŞEHİR BLD.</v>
      </c>
      <c r="C8" s="161" t="str">
        <f>'F.2'!B28</f>
        <v>V.ŞEHİR SPOR</v>
      </c>
      <c r="D8" s="162"/>
      <c r="E8" s="162"/>
      <c r="F8" s="162"/>
      <c r="G8" s="162"/>
      <c r="H8" s="163"/>
      <c r="I8" s="15">
        <f>'F.2'!C28</f>
        <v>0</v>
      </c>
      <c r="J8" s="15">
        <f>'F.2'!D28</f>
        <v>0</v>
      </c>
    </row>
    <row r="9" spans="1:10" ht="30" customHeight="1">
      <c r="A9" s="14">
        <v>5</v>
      </c>
      <c r="B9" s="41" t="str">
        <f>'F.2'!A29</f>
        <v>KARTAL GÜCÜ </v>
      </c>
      <c r="C9" s="161" t="str">
        <f>'F.2'!B29</f>
        <v>ŞANLIURFASPOR</v>
      </c>
      <c r="D9" s="162"/>
      <c r="E9" s="162"/>
      <c r="F9" s="162"/>
      <c r="G9" s="162"/>
      <c r="H9" s="163"/>
      <c r="I9" s="15">
        <f>'F.2'!C29</f>
        <v>0</v>
      </c>
      <c r="J9" s="15">
        <f>'F.2'!D29</f>
        <v>0</v>
      </c>
    </row>
    <row r="10" spans="1:10" ht="30" customHeight="1">
      <c r="A10" s="14">
        <v>6</v>
      </c>
      <c r="B10" s="41" t="str">
        <f>'F.2'!A30</f>
        <v>K.KÖPRÜ BLD. SPOR</v>
      </c>
      <c r="C10" s="161" t="str">
        <f>'F.2'!B30</f>
        <v>BAY</v>
      </c>
      <c r="D10" s="162"/>
      <c r="E10" s="162"/>
      <c r="F10" s="162"/>
      <c r="G10" s="162"/>
      <c r="H10" s="163"/>
      <c r="I10" s="15" t="str">
        <f>'F.2'!C30</f>
        <v>--</v>
      </c>
      <c r="J10" s="15" t="str">
        <f>'F.2'!D30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17</v>
      </c>
      <c r="D14" s="16">
        <f>S!BA3</f>
        <v>5</v>
      </c>
      <c r="E14" s="16">
        <f>S!BB3</f>
        <v>12</v>
      </c>
      <c r="F14" s="16">
        <f>S!BC3</f>
        <v>0</v>
      </c>
      <c r="G14" s="16">
        <f>G!AJ3</f>
        <v>24</v>
      </c>
      <c r="H14" s="16">
        <f>G!AK3</f>
        <v>0</v>
      </c>
      <c r="I14" s="17">
        <f aca="true" t="shared" si="1" ref="I14:I24">(D14*3)+(E14*1)+(F14*0)</f>
        <v>27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16</v>
      </c>
      <c r="D15" s="16">
        <f>S!BA4</f>
        <v>2</v>
      </c>
      <c r="E15" s="16">
        <f>S!BB4</f>
        <v>13</v>
      </c>
      <c r="F15" s="16">
        <f>S!BC4</f>
        <v>1</v>
      </c>
      <c r="G15" s="16">
        <f>G!AJ4</f>
        <v>12</v>
      </c>
      <c r="H15" s="16">
        <f>G!AK4</f>
        <v>10</v>
      </c>
      <c r="I15" s="17">
        <f t="shared" si="1"/>
        <v>19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16</v>
      </c>
      <c r="D16" s="16">
        <f>S!BA5</f>
        <v>2</v>
      </c>
      <c r="E16" s="16">
        <f>S!BB5</f>
        <v>13</v>
      </c>
      <c r="F16" s="16">
        <f>S!BC5</f>
        <v>1</v>
      </c>
      <c r="G16" s="16">
        <f>G!AJ5</f>
        <v>11</v>
      </c>
      <c r="H16" s="16">
        <f>G!AK5</f>
        <v>11</v>
      </c>
      <c r="I16" s="17">
        <f t="shared" si="1"/>
        <v>19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16</v>
      </c>
      <c r="D17" s="16">
        <f>S!BA6</f>
        <v>1</v>
      </c>
      <c r="E17" s="16">
        <f>S!BB6</f>
        <v>11</v>
      </c>
      <c r="F17" s="16">
        <f>S!BC6</f>
        <v>4</v>
      </c>
      <c r="G17" s="16">
        <f>G!AJ6</f>
        <v>5</v>
      </c>
      <c r="H17" s="16">
        <f>G!AK6</f>
        <v>27</v>
      </c>
      <c r="I17" s="17">
        <f t="shared" si="1"/>
        <v>14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17</v>
      </c>
      <c r="D18" s="16">
        <f>S!BA7</f>
        <v>1</v>
      </c>
      <c r="E18" s="16">
        <f>S!BB7</f>
        <v>12</v>
      </c>
      <c r="F18" s="16">
        <f>S!BC7</f>
        <v>4</v>
      </c>
      <c r="G18" s="16">
        <f>G!AJ7</f>
        <v>8</v>
      </c>
      <c r="H18" s="16">
        <f>G!AK7</f>
        <v>25</v>
      </c>
      <c r="I18" s="17">
        <f t="shared" si="1"/>
        <v>15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17</v>
      </c>
      <c r="D19" s="16">
        <f>S!BA8</f>
        <v>3</v>
      </c>
      <c r="E19" s="16">
        <f>S!BB8</f>
        <v>12</v>
      </c>
      <c r="F19" s="16">
        <f>S!BC8</f>
        <v>2</v>
      </c>
      <c r="G19" s="16">
        <f>G!AJ8</f>
        <v>17</v>
      </c>
      <c r="H19" s="16">
        <f>G!AK8</f>
        <v>15</v>
      </c>
      <c r="I19" s="17">
        <f t="shared" si="1"/>
        <v>21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16</v>
      </c>
      <c r="D20" s="16">
        <f>S!BA9</f>
        <v>1</v>
      </c>
      <c r="E20" s="16">
        <f>S!BB9</f>
        <v>12</v>
      </c>
      <c r="F20" s="16">
        <f>S!BC9</f>
        <v>3</v>
      </c>
      <c r="G20" s="16">
        <f>G!AJ9</f>
        <v>2</v>
      </c>
      <c r="H20" s="16">
        <f>G!AK9</f>
        <v>19</v>
      </c>
      <c r="I20" s="17">
        <f t="shared" si="1"/>
        <v>15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16</v>
      </c>
      <c r="D21" s="16">
        <f>S!BA10</f>
        <v>2</v>
      </c>
      <c r="E21" s="16">
        <f>S!BB10</f>
        <v>12</v>
      </c>
      <c r="F21" s="16">
        <f>S!BC10</f>
        <v>2</v>
      </c>
      <c r="G21" s="16">
        <f>G!AJ10</f>
        <v>10</v>
      </c>
      <c r="H21" s="16">
        <f>G!AK10</f>
        <v>8</v>
      </c>
      <c r="I21" s="17">
        <f t="shared" si="1"/>
        <v>18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17</v>
      </c>
      <c r="D22" s="16">
        <f>S!BA11</f>
        <v>4</v>
      </c>
      <c r="E22" s="16">
        <f>S!BB11</f>
        <v>13</v>
      </c>
      <c r="F22" s="16">
        <f>S!BC11</f>
        <v>0</v>
      </c>
      <c r="G22" s="16">
        <f>G!AJ11</f>
        <v>34</v>
      </c>
      <c r="H22" s="16">
        <f>G!AK11</f>
        <v>0</v>
      </c>
      <c r="I22" s="17">
        <f t="shared" si="1"/>
        <v>25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17</v>
      </c>
      <c r="D23" s="16">
        <f>S!BA12</f>
        <v>3</v>
      </c>
      <c r="E23" s="16">
        <f>S!BB12</f>
        <v>12</v>
      </c>
      <c r="F23" s="16">
        <f>S!BC12</f>
        <v>2</v>
      </c>
      <c r="G23" s="16">
        <f>G!AJ12</f>
        <v>20</v>
      </c>
      <c r="H23" s="16">
        <f>G!AK12</f>
        <v>11</v>
      </c>
      <c r="I23" s="17">
        <f t="shared" si="1"/>
        <v>21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17</v>
      </c>
      <c r="D24" s="16">
        <f>S!BA13</f>
        <v>0</v>
      </c>
      <c r="E24" s="16">
        <f>S!BB13</f>
        <v>12</v>
      </c>
      <c r="F24" s="16">
        <f>S!BC13</f>
        <v>5</v>
      </c>
      <c r="G24" s="16">
        <f>G!AJ13</f>
        <v>2</v>
      </c>
      <c r="H24" s="16">
        <f>G!AK13</f>
        <v>19</v>
      </c>
      <c r="I24" s="17">
        <f t="shared" si="1"/>
        <v>12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ayfa27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63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'F.2'!F25</f>
        <v>ŞANLIURFASPOR</v>
      </c>
      <c r="C5" s="161" t="str">
        <f>'F.2'!G25</f>
        <v>Ş.URFA B.ŞEHİR BLD.</v>
      </c>
      <c r="D5" s="162"/>
      <c r="E5" s="162"/>
      <c r="F5" s="162"/>
      <c r="G5" s="162"/>
      <c r="H5" s="163"/>
      <c r="I5" s="15">
        <f>'F.2'!H25</f>
        <v>0</v>
      </c>
      <c r="J5" s="15">
        <f>'F.2'!I25</f>
        <v>0</v>
      </c>
    </row>
    <row r="6" spans="1:10" ht="30" customHeight="1">
      <c r="A6" s="14">
        <v>2</v>
      </c>
      <c r="B6" s="41" t="str">
        <f>'F.2'!F26</f>
        <v>V.ŞEHİR SPOR</v>
      </c>
      <c r="C6" s="161" t="str">
        <f>'F.2'!G26</f>
        <v>EDESSA 7 YILDIZ</v>
      </c>
      <c r="D6" s="162"/>
      <c r="E6" s="162"/>
      <c r="F6" s="162"/>
      <c r="G6" s="162"/>
      <c r="H6" s="163"/>
      <c r="I6" s="15">
        <f>'F.2'!H26</f>
        <v>0</v>
      </c>
      <c r="J6" s="15">
        <f>'F.2'!I26</f>
        <v>0</v>
      </c>
    </row>
    <row r="7" spans="1:10" ht="30" customHeight="1">
      <c r="A7" s="14">
        <v>3</v>
      </c>
      <c r="B7" s="41" t="str">
        <f>'F.2'!F27</f>
        <v>C.PINAR SPOR</v>
      </c>
      <c r="C7" s="161" t="str">
        <f>'F.2'!G27</f>
        <v>EYYÜBİYE BLD.</v>
      </c>
      <c r="D7" s="162"/>
      <c r="E7" s="162"/>
      <c r="F7" s="162"/>
      <c r="G7" s="162"/>
      <c r="H7" s="163"/>
      <c r="I7" s="15">
        <f>'F.2'!H27</f>
        <v>0</v>
      </c>
      <c r="J7" s="15">
        <f>'F.2'!I27</f>
        <v>0</v>
      </c>
    </row>
    <row r="8" spans="1:10" ht="30" customHeight="1">
      <c r="A8" s="14">
        <v>4</v>
      </c>
      <c r="B8" s="41" t="str">
        <f>'F.2'!F28</f>
        <v>C.PINAR EĞİTİM SPOR</v>
      </c>
      <c r="C8" s="161" t="str">
        <f>'F.2'!G28</f>
        <v>YENİ HARRAN SPOR</v>
      </c>
      <c r="D8" s="162"/>
      <c r="E8" s="162"/>
      <c r="F8" s="162"/>
      <c r="G8" s="162"/>
      <c r="H8" s="163"/>
      <c r="I8" s="15">
        <f>'F.2'!H28</f>
        <v>0</v>
      </c>
      <c r="J8" s="15">
        <f>'F.2'!I28</f>
        <v>0</v>
      </c>
    </row>
    <row r="9" spans="1:10" ht="30" customHeight="1">
      <c r="A9" s="14">
        <v>5</v>
      </c>
      <c r="B9" s="41" t="str">
        <f>'F.2'!F29</f>
        <v>K.KÖPRÜ BLD. SPOR</v>
      </c>
      <c r="C9" s="161" t="str">
        <f>'F.2'!G29</f>
        <v>KARTAL GÜCÜ </v>
      </c>
      <c r="D9" s="162"/>
      <c r="E9" s="162"/>
      <c r="F9" s="162"/>
      <c r="G9" s="162"/>
      <c r="H9" s="163"/>
      <c r="I9" s="15">
        <f>'F.2'!H29</f>
        <v>0</v>
      </c>
      <c r="J9" s="15">
        <f>'F.2'!I29</f>
        <v>0</v>
      </c>
    </row>
    <row r="10" spans="1:10" ht="30" customHeight="1">
      <c r="A10" s="14">
        <v>6</v>
      </c>
      <c r="B10" s="41" t="str">
        <f>'F.2'!F30</f>
        <v>ANADOLU GENÇLİK SPOR</v>
      </c>
      <c r="C10" s="161" t="str">
        <f>'F.2'!G30</f>
        <v>BAY</v>
      </c>
      <c r="D10" s="162"/>
      <c r="E10" s="162"/>
      <c r="F10" s="162"/>
      <c r="G10" s="162"/>
      <c r="H10" s="163"/>
      <c r="I10" s="15" t="str">
        <f>'F.2'!H30</f>
        <v>--</v>
      </c>
      <c r="J10" s="15" t="str">
        <f>'F.2'!I30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18</v>
      </c>
      <c r="D14" s="16">
        <f>S!BD3</f>
        <v>5</v>
      </c>
      <c r="E14" s="16">
        <f>S!BE3</f>
        <v>13</v>
      </c>
      <c r="F14" s="16">
        <f>S!BF3</f>
        <v>0</v>
      </c>
      <c r="G14" s="16">
        <f>G!AL3</f>
        <v>24</v>
      </c>
      <c r="H14" s="16">
        <f>G!AM3</f>
        <v>0</v>
      </c>
      <c r="I14" s="17">
        <f aca="true" t="shared" si="1" ref="I14:I24">(D14*3)+(E14*1)+(F14*0)</f>
        <v>28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17</v>
      </c>
      <c r="D15" s="16">
        <f>S!BD4</f>
        <v>2</v>
      </c>
      <c r="E15" s="16">
        <f>S!BE4</f>
        <v>14</v>
      </c>
      <c r="F15" s="16">
        <f>S!BF4</f>
        <v>1</v>
      </c>
      <c r="G15" s="16">
        <f>G!AL4</f>
        <v>12</v>
      </c>
      <c r="H15" s="16">
        <f>G!AM4</f>
        <v>10</v>
      </c>
      <c r="I15" s="17">
        <f t="shared" si="1"/>
        <v>20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17</v>
      </c>
      <c r="D16" s="16">
        <f>S!BD5</f>
        <v>2</v>
      </c>
      <c r="E16" s="16">
        <f>S!BE5</f>
        <v>14</v>
      </c>
      <c r="F16" s="16">
        <f>S!BF5</f>
        <v>1</v>
      </c>
      <c r="G16" s="16">
        <f>G!AL5</f>
        <v>11</v>
      </c>
      <c r="H16" s="16">
        <f>G!AM5</f>
        <v>11</v>
      </c>
      <c r="I16" s="17">
        <f t="shared" si="1"/>
        <v>20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17</v>
      </c>
      <c r="D17" s="16">
        <f>S!BD6</f>
        <v>1</v>
      </c>
      <c r="E17" s="16">
        <f>S!BE6</f>
        <v>12</v>
      </c>
      <c r="F17" s="16">
        <f>S!BF6</f>
        <v>4</v>
      </c>
      <c r="G17" s="16">
        <f>G!AL6</f>
        <v>5</v>
      </c>
      <c r="H17" s="16">
        <f>G!AM6</f>
        <v>27</v>
      </c>
      <c r="I17" s="17">
        <f t="shared" si="1"/>
        <v>15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17</v>
      </c>
      <c r="D18" s="16">
        <f>S!BD7</f>
        <v>1</v>
      </c>
      <c r="E18" s="16">
        <f>S!BE7</f>
        <v>12</v>
      </c>
      <c r="F18" s="16">
        <f>S!BF7</f>
        <v>4</v>
      </c>
      <c r="G18" s="16">
        <f>G!AL7</f>
        <v>8</v>
      </c>
      <c r="H18" s="16">
        <f>G!AM7</f>
        <v>25</v>
      </c>
      <c r="I18" s="17">
        <f t="shared" si="1"/>
        <v>15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18</v>
      </c>
      <c r="D19" s="16">
        <f>S!BD8</f>
        <v>3</v>
      </c>
      <c r="E19" s="16">
        <f>S!BE8</f>
        <v>13</v>
      </c>
      <c r="F19" s="16">
        <f>S!BF8</f>
        <v>2</v>
      </c>
      <c r="G19" s="16">
        <f>G!AL8</f>
        <v>17</v>
      </c>
      <c r="H19" s="16">
        <f>G!AM8</f>
        <v>15</v>
      </c>
      <c r="I19" s="17">
        <f t="shared" si="1"/>
        <v>22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17</v>
      </c>
      <c r="D20" s="16">
        <f>S!BD9</f>
        <v>1</v>
      </c>
      <c r="E20" s="16">
        <f>S!BE9</f>
        <v>13</v>
      </c>
      <c r="F20" s="16">
        <f>S!BF9</f>
        <v>3</v>
      </c>
      <c r="G20" s="16">
        <f>G!AL9</f>
        <v>2</v>
      </c>
      <c r="H20" s="16">
        <f>G!AM9</f>
        <v>19</v>
      </c>
      <c r="I20" s="17">
        <f t="shared" si="1"/>
        <v>16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17</v>
      </c>
      <c r="D21" s="16">
        <f>S!BD10</f>
        <v>2</v>
      </c>
      <c r="E21" s="16">
        <f>S!BE10</f>
        <v>13</v>
      </c>
      <c r="F21" s="16">
        <f>S!BF10</f>
        <v>2</v>
      </c>
      <c r="G21" s="16">
        <f>G!AL10</f>
        <v>10</v>
      </c>
      <c r="H21" s="16">
        <f>G!AM10</f>
        <v>8</v>
      </c>
      <c r="I21" s="17">
        <f t="shared" si="1"/>
        <v>19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17</v>
      </c>
      <c r="D22" s="16">
        <f>S!BD11</f>
        <v>4</v>
      </c>
      <c r="E22" s="16">
        <f>S!BE11</f>
        <v>13</v>
      </c>
      <c r="F22" s="16">
        <f>S!BF11</f>
        <v>0</v>
      </c>
      <c r="G22" s="16">
        <f>G!AL11</f>
        <v>34</v>
      </c>
      <c r="H22" s="16">
        <f>G!AM11</f>
        <v>0</v>
      </c>
      <c r="I22" s="17">
        <f t="shared" si="1"/>
        <v>25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17</v>
      </c>
      <c r="D23" s="16">
        <f>S!BD12</f>
        <v>3</v>
      </c>
      <c r="E23" s="16">
        <f>S!BE12</f>
        <v>12</v>
      </c>
      <c r="F23" s="16">
        <f>S!BF12</f>
        <v>2</v>
      </c>
      <c r="G23" s="16">
        <f>G!AL12</f>
        <v>20</v>
      </c>
      <c r="H23" s="16">
        <f>G!AM12</f>
        <v>11</v>
      </c>
      <c r="I23" s="17">
        <f t="shared" si="1"/>
        <v>21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18</v>
      </c>
      <c r="D24" s="16">
        <f>S!BD13</f>
        <v>0</v>
      </c>
      <c r="E24" s="16">
        <f>S!BE13</f>
        <v>13</v>
      </c>
      <c r="F24" s="16">
        <f>S!BF13</f>
        <v>5</v>
      </c>
      <c r="G24" s="16">
        <f>G!AL13</f>
        <v>2</v>
      </c>
      <c r="H24" s="16">
        <f>G!AM13</f>
        <v>19</v>
      </c>
      <c r="I24" s="17">
        <f t="shared" si="1"/>
        <v>13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ayfa28"/>
  <dimension ref="A1:J53"/>
  <sheetViews>
    <sheetView zoomScale="75" zoomScaleNormal="75" zoomScaleSheetLayoutView="100" zoomScalePageLayoutView="0" workbookViewId="0" topLeftCell="A15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64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'F.2'!K25</f>
        <v>ANADOLU GENÇLİK SPOR</v>
      </c>
      <c r="C5" s="161" t="str">
        <f>'F.2'!L25</f>
        <v>C.PINAR EĞİTİM SPOR</v>
      </c>
      <c r="D5" s="162"/>
      <c r="E5" s="162"/>
      <c r="F5" s="162"/>
      <c r="G5" s="162"/>
      <c r="H5" s="163"/>
      <c r="I5" s="15">
        <f>'F.2'!M25</f>
        <v>0</v>
      </c>
      <c r="J5" s="15">
        <f>'F.2'!N25</f>
        <v>0</v>
      </c>
    </row>
    <row r="6" spans="1:10" ht="30" customHeight="1">
      <c r="A6" s="14">
        <v>2</v>
      </c>
      <c r="B6" s="41" t="str">
        <f>'F.2'!K26</f>
        <v>YENİ HARRAN SPOR</v>
      </c>
      <c r="C6" s="161" t="str">
        <f>'F.2'!L26</f>
        <v>C.PINAR SPOR</v>
      </c>
      <c r="D6" s="162"/>
      <c r="E6" s="162"/>
      <c r="F6" s="162"/>
      <c r="G6" s="162"/>
      <c r="H6" s="163"/>
      <c r="I6" s="15">
        <f>'F.2'!M26</f>
        <v>0</v>
      </c>
      <c r="J6" s="15">
        <f>'F.2'!N26</f>
        <v>0</v>
      </c>
    </row>
    <row r="7" spans="1:10" ht="30" customHeight="1">
      <c r="A7" s="14">
        <v>3</v>
      </c>
      <c r="B7" s="41" t="str">
        <f>'F.2'!K27</f>
        <v>EYYÜBİYE BLD.</v>
      </c>
      <c r="C7" s="161" t="str">
        <f>'F.2'!L27</f>
        <v>V.ŞEHİR SPOR</v>
      </c>
      <c r="D7" s="162"/>
      <c r="E7" s="162"/>
      <c r="F7" s="162"/>
      <c r="G7" s="162"/>
      <c r="H7" s="163"/>
      <c r="I7" s="15">
        <f>'F.2'!M27</f>
        <v>0</v>
      </c>
      <c r="J7" s="15">
        <f>'F.2'!N27</f>
        <v>0</v>
      </c>
    </row>
    <row r="8" spans="1:10" ht="30" customHeight="1">
      <c r="A8" s="14">
        <v>4</v>
      </c>
      <c r="B8" s="41" t="str">
        <f>'F.2'!K28</f>
        <v>EDESSA 7 YILDIZ</v>
      </c>
      <c r="C8" s="161" t="str">
        <f>'F.2'!L28</f>
        <v>ŞANLIURFASPOR</v>
      </c>
      <c r="D8" s="162"/>
      <c r="E8" s="162"/>
      <c r="F8" s="162"/>
      <c r="G8" s="162"/>
      <c r="H8" s="163"/>
      <c r="I8" s="15">
        <f>'F.2'!M28</f>
        <v>0</v>
      </c>
      <c r="J8" s="15">
        <f>'F.2'!N28</f>
        <v>0</v>
      </c>
    </row>
    <row r="9" spans="1:10" ht="30" customHeight="1">
      <c r="A9" s="14">
        <v>5</v>
      </c>
      <c r="B9" s="41" t="str">
        <f>'F.2'!K29</f>
        <v>Ş.URFA B.ŞEHİR BLD.</v>
      </c>
      <c r="C9" s="161" t="str">
        <f>'F.2'!L29</f>
        <v>K.KÖPRÜ BLD. SPOR</v>
      </c>
      <c r="D9" s="162"/>
      <c r="E9" s="162"/>
      <c r="F9" s="162"/>
      <c r="G9" s="162"/>
      <c r="H9" s="163"/>
      <c r="I9" s="15">
        <f>'F.2'!M29</f>
        <v>0</v>
      </c>
      <c r="J9" s="15">
        <f>'F.2'!N29</f>
        <v>0</v>
      </c>
    </row>
    <row r="10" spans="1:10" ht="30" customHeight="1">
      <c r="A10" s="14">
        <v>6</v>
      </c>
      <c r="B10" s="41" t="str">
        <f>'F.2'!K30</f>
        <v>KARTAL GÜCÜ </v>
      </c>
      <c r="C10" s="161" t="str">
        <f>'F.2'!L30</f>
        <v>BAY</v>
      </c>
      <c r="D10" s="162"/>
      <c r="E10" s="162"/>
      <c r="F10" s="162"/>
      <c r="G10" s="162"/>
      <c r="H10" s="163"/>
      <c r="I10" s="15" t="str">
        <f>'F.2'!M30</f>
        <v>--</v>
      </c>
      <c r="J10" s="15" t="str">
        <f>'F.2'!N30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19</v>
      </c>
      <c r="D14" s="16">
        <f>S!BG3</f>
        <v>5</v>
      </c>
      <c r="E14" s="16">
        <f>S!BH3</f>
        <v>14</v>
      </c>
      <c r="F14" s="16">
        <f>S!BI3</f>
        <v>0</v>
      </c>
      <c r="G14" s="16">
        <f>G!AN3</f>
        <v>24</v>
      </c>
      <c r="H14" s="16">
        <f>G!AO3</f>
        <v>0</v>
      </c>
      <c r="I14" s="17">
        <f aca="true" t="shared" si="1" ref="I14:I24">(D14*3)+(E14*1)+(F14*0)</f>
        <v>29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18</v>
      </c>
      <c r="D15" s="16">
        <f>S!BG4</f>
        <v>2</v>
      </c>
      <c r="E15" s="16">
        <f>S!BH4</f>
        <v>15</v>
      </c>
      <c r="F15" s="16">
        <f>S!BI4</f>
        <v>1</v>
      </c>
      <c r="G15" s="16">
        <f>G!AN4</f>
        <v>12</v>
      </c>
      <c r="H15" s="16">
        <f>G!AO4</f>
        <v>10</v>
      </c>
      <c r="I15" s="17">
        <f t="shared" si="1"/>
        <v>21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18</v>
      </c>
      <c r="D16" s="16">
        <f>S!BG5</f>
        <v>2</v>
      </c>
      <c r="E16" s="16">
        <f>S!BH5</f>
        <v>15</v>
      </c>
      <c r="F16" s="16">
        <f>S!BI5</f>
        <v>1</v>
      </c>
      <c r="G16" s="16">
        <f>G!AN5</f>
        <v>11</v>
      </c>
      <c r="H16" s="16">
        <f>G!AO5</f>
        <v>11</v>
      </c>
      <c r="I16" s="17">
        <f t="shared" si="1"/>
        <v>21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18</v>
      </c>
      <c r="D17" s="16">
        <f>S!BG6</f>
        <v>1</v>
      </c>
      <c r="E17" s="16">
        <f>S!BH6</f>
        <v>13</v>
      </c>
      <c r="F17" s="16">
        <f>S!BI6</f>
        <v>4</v>
      </c>
      <c r="G17" s="16">
        <f>G!AN6</f>
        <v>5</v>
      </c>
      <c r="H17" s="16">
        <f>G!AO6</f>
        <v>27</v>
      </c>
      <c r="I17" s="17">
        <f t="shared" si="1"/>
        <v>16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18</v>
      </c>
      <c r="D18" s="16">
        <f>S!BG7</f>
        <v>1</v>
      </c>
      <c r="E18" s="16">
        <f>S!BH7</f>
        <v>13</v>
      </c>
      <c r="F18" s="16">
        <f>S!BI7</f>
        <v>4</v>
      </c>
      <c r="G18" s="16">
        <f>G!AN7</f>
        <v>8</v>
      </c>
      <c r="H18" s="16">
        <f>G!AO7</f>
        <v>25</v>
      </c>
      <c r="I18" s="17">
        <f t="shared" si="1"/>
        <v>16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19</v>
      </c>
      <c r="D19" s="16">
        <f>S!BG8</f>
        <v>3</v>
      </c>
      <c r="E19" s="16">
        <f>S!BH8</f>
        <v>14</v>
      </c>
      <c r="F19" s="16">
        <f>S!BI8</f>
        <v>2</v>
      </c>
      <c r="G19" s="16">
        <f>G!AN8</f>
        <v>17</v>
      </c>
      <c r="H19" s="16">
        <f>G!AO8</f>
        <v>15</v>
      </c>
      <c r="I19" s="17">
        <f t="shared" si="1"/>
        <v>23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18</v>
      </c>
      <c r="D20" s="16">
        <f>S!BG9</f>
        <v>1</v>
      </c>
      <c r="E20" s="16">
        <f>S!BH9</f>
        <v>14</v>
      </c>
      <c r="F20" s="16">
        <f>S!BI9</f>
        <v>3</v>
      </c>
      <c r="G20" s="16">
        <f>G!AN9</f>
        <v>2</v>
      </c>
      <c r="H20" s="16">
        <f>G!AO9</f>
        <v>19</v>
      </c>
      <c r="I20" s="17">
        <f t="shared" si="1"/>
        <v>17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18</v>
      </c>
      <c r="D21" s="16">
        <f>S!BG10</f>
        <v>2</v>
      </c>
      <c r="E21" s="16">
        <f>S!BH10</f>
        <v>14</v>
      </c>
      <c r="F21" s="16">
        <f>S!BI10</f>
        <v>2</v>
      </c>
      <c r="G21" s="16">
        <f>G!AN10</f>
        <v>10</v>
      </c>
      <c r="H21" s="16">
        <f>G!AO10</f>
        <v>8</v>
      </c>
      <c r="I21" s="17">
        <f t="shared" si="1"/>
        <v>20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18</v>
      </c>
      <c r="D22" s="16">
        <f>S!BG11</f>
        <v>4</v>
      </c>
      <c r="E22" s="16">
        <f>S!BH11</f>
        <v>14</v>
      </c>
      <c r="F22" s="16">
        <f>S!BI11</f>
        <v>0</v>
      </c>
      <c r="G22" s="16">
        <f>G!AN11</f>
        <v>34</v>
      </c>
      <c r="H22" s="16">
        <f>G!AO11</f>
        <v>0</v>
      </c>
      <c r="I22" s="17">
        <f t="shared" si="1"/>
        <v>26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18</v>
      </c>
      <c r="D23" s="16">
        <f>S!BG12</f>
        <v>3</v>
      </c>
      <c r="E23" s="16">
        <f>S!BH12</f>
        <v>13</v>
      </c>
      <c r="F23" s="16">
        <f>S!BI12</f>
        <v>2</v>
      </c>
      <c r="G23" s="16">
        <f>G!AN12</f>
        <v>20</v>
      </c>
      <c r="H23" s="16">
        <f>G!AO12</f>
        <v>11</v>
      </c>
      <c r="I23" s="17">
        <f t="shared" si="1"/>
        <v>22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18</v>
      </c>
      <c r="D24" s="16">
        <f>S!BG13</f>
        <v>0</v>
      </c>
      <c r="E24" s="16">
        <f>S!BH13</f>
        <v>13</v>
      </c>
      <c r="F24" s="16">
        <f>S!BI13</f>
        <v>5</v>
      </c>
      <c r="G24" s="16">
        <f>G!AN13</f>
        <v>2</v>
      </c>
      <c r="H24" s="16">
        <f>G!AO13</f>
        <v>19</v>
      </c>
      <c r="I24" s="17">
        <f t="shared" si="1"/>
        <v>13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ayfa29"/>
  <dimension ref="A1:J53"/>
  <sheetViews>
    <sheetView zoomScale="75" zoomScaleNormal="75" zoomScaleSheetLayoutView="100" zoomScalePageLayoutView="0" workbookViewId="0" topLeftCell="A10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65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'F.2'!A35</f>
        <v>KARTAL GÜCÜ </v>
      </c>
      <c r="C5" s="161" t="str">
        <f>'F.2'!B35</f>
        <v>Ş.URFA B.ŞEHİR BLD.</v>
      </c>
      <c r="D5" s="162"/>
      <c r="E5" s="162"/>
      <c r="F5" s="162"/>
      <c r="G5" s="162"/>
      <c r="H5" s="163"/>
      <c r="I5" s="15">
        <f>'F.2'!C35</f>
        <v>0</v>
      </c>
      <c r="J5" s="15">
        <f>'F.2'!D35</f>
        <v>0</v>
      </c>
    </row>
    <row r="6" spans="1:10" ht="30" customHeight="1">
      <c r="A6" s="14">
        <v>2</v>
      </c>
      <c r="B6" s="41" t="str">
        <f>'F.2'!A36</f>
        <v>K.KÖPRÜ BLD. SPOR</v>
      </c>
      <c r="C6" s="161" t="str">
        <f>'F.2'!B36</f>
        <v>EDESSA 7 YILDIZ</v>
      </c>
      <c r="D6" s="162"/>
      <c r="E6" s="162"/>
      <c r="F6" s="162"/>
      <c r="G6" s="162"/>
      <c r="H6" s="163"/>
      <c r="I6" s="15">
        <f>'F.2'!C36</f>
        <v>0</v>
      </c>
      <c r="J6" s="15">
        <f>'F.2'!D36</f>
        <v>0</v>
      </c>
    </row>
    <row r="7" spans="1:10" ht="30" customHeight="1">
      <c r="A7" s="14">
        <v>3</v>
      </c>
      <c r="B7" s="41" t="str">
        <f>'F.2'!A37</f>
        <v>ŞANLIURFASPOR</v>
      </c>
      <c r="C7" s="161" t="str">
        <f>'F.2'!B37</f>
        <v>EYYÜBİYE BLD.</v>
      </c>
      <c r="D7" s="162"/>
      <c r="E7" s="162"/>
      <c r="F7" s="162"/>
      <c r="G7" s="162"/>
      <c r="H7" s="163"/>
      <c r="I7" s="15">
        <f>'F.2'!C37</f>
        <v>0</v>
      </c>
      <c r="J7" s="15">
        <f>'F.2'!D37</f>
        <v>0</v>
      </c>
    </row>
    <row r="8" spans="1:10" ht="30" customHeight="1">
      <c r="A8" s="14">
        <v>4</v>
      </c>
      <c r="B8" s="41" t="str">
        <f>'F.2'!A38</f>
        <v>V.ŞEHİR SPOR</v>
      </c>
      <c r="C8" s="161" t="str">
        <f>'F.2'!B38</f>
        <v>YENİ HARRAN SPOR</v>
      </c>
      <c r="D8" s="162"/>
      <c r="E8" s="162"/>
      <c r="F8" s="162"/>
      <c r="G8" s="162"/>
      <c r="H8" s="163"/>
      <c r="I8" s="15">
        <f>'F.2'!C38</f>
        <v>0</v>
      </c>
      <c r="J8" s="15">
        <f>'F.2'!D38</f>
        <v>0</v>
      </c>
    </row>
    <row r="9" spans="1:10" ht="30" customHeight="1">
      <c r="A9" s="14">
        <v>5</v>
      </c>
      <c r="B9" s="41" t="str">
        <f>'F.2'!A39</f>
        <v>C.PINAR SPOR</v>
      </c>
      <c r="C9" s="161" t="str">
        <f>'F.2'!B39</f>
        <v>ANADOLU GENÇLİK SPOR</v>
      </c>
      <c r="D9" s="162"/>
      <c r="E9" s="162"/>
      <c r="F9" s="162"/>
      <c r="G9" s="162"/>
      <c r="H9" s="163"/>
      <c r="I9" s="15">
        <f>'F.2'!C39</f>
        <v>0</v>
      </c>
      <c r="J9" s="15">
        <f>'F.2'!D39</f>
        <v>0</v>
      </c>
    </row>
    <row r="10" spans="1:10" ht="30" customHeight="1">
      <c r="A10" s="14">
        <v>6</v>
      </c>
      <c r="B10" s="41" t="str">
        <f>'F.2'!A40</f>
        <v>C.PINAR EĞİTİM SPOR</v>
      </c>
      <c r="C10" s="161" t="str">
        <f>'F.2'!B40</f>
        <v>BAY</v>
      </c>
      <c r="D10" s="162"/>
      <c r="E10" s="162"/>
      <c r="F10" s="162"/>
      <c r="G10" s="162"/>
      <c r="H10" s="163"/>
      <c r="I10" s="15" t="str">
        <f>'F.2'!C40</f>
        <v>--</v>
      </c>
      <c r="J10" s="15" t="str">
        <f>'F.2'!D40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20</v>
      </c>
      <c r="D14" s="16">
        <f>S!BJ3</f>
        <v>5</v>
      </c>
      <c r="E14" s="16">
        <f>S!BK3</f>
        <v>15</v>
      </c>
      <c r="F14" s="16">
        <f>S!BL3</f>
        <v>0</v>
      </c>
      <c r="G14" s="16">
        <f>G!AP3</f>
        <v>24</v>
      </c>
      <c r="H14" s="16">
        <f>G!AQ3</f>
        <v>0</v>
      </c>
      <c r="I14" s="17">
        <f aca="true" t="shared" si="1" ref="I14:I24">(D14*3)+(E14*1)+(F14*0)</f>
        <v>30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19</v>
      </c>
      <c r="D15" s="16">
        <f>S!BJ4</f>
        <v>2</v>
      </c>
      <c r="E15" s="16">
        <f>S!BK4</f>
        <v>16</v>
      </c>
      <c r="F15" s="16">
        <f>S!BL4</f>
        <v>1</v>
      </c>
      <c r="G15" s="16">
        <f>G!AP4</f>
        <v>12</v>
      </c>
      <c r="H15" s="16">
        <f>G!AQ4</f>
        <v>10</v>
      </c>
      <c r="I15" s="17">
        <f t="shared" si="1"/>
        <v>22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19</v>
      </c>
      <c r="D16" s="16">
        <f>S!BJ5</f>
        <v>2</v>
      </c>
      <c r="E16" s="16">
        <f>S!BK5</f>
        <v>16</v>
      </c>
      <c r="F16" s="16">
        <f>S!BL5</f>
        <v>1</v>
      </c>
      <c r="G16" s="16">
        <f>G!AP5</f>
        <v>11</v>
      </c>
      <c r="H16" s="16">
        <f>G!AQ5</f>
        <v>11</v>
      </c>
      <c r="I16" s="17">
        <f t="shared" si="1"/>
        <v>22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19</v>
      </c>
      <c r="D17" s="16">
        <f>S!BJ6</f>
        <v>1</v>
      </c>
      <c r="E17" s="16">
        <f>S!BK6</f>
        <v>14</v>
      </c>
      <c r="F17" s="16">
        <f>S!BL6</f>
        <v>4</v>
      </c>
      <c r="G17" s="16">
        <f>G!AP6</f>
        <v>5</v>
      </c>
      <c r="H17" s="16">
        <f>G!AQ6</f>
        <v>27</v>
      </c>
      <c r="I17" s="17">
        <f t="shared" si="1"/>
        <v>17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19</v>
      </c>
      <c r="D18" s="16">
        <f>S!BJ7</f>
        <v>1</v>
      </c>
      <c r="E18" s="16">
        <f>S!BK7</f>
        <v>14</v>
      </c>
      <c r="F18" s="16">
        <f>S!BL7</f>
        <v>4</v>
      </c>
      <c r="G18" s="16">
        <f>G!AP7</f>
        <v>8</v>
      </c>
      <c r="H18" s="16">
        <f>G!AQ7</f>
        <v>25</v>
      </c>
      <c r="I18" s="17">
        <f t="shared" si="1"/>
        <v>17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19</v>
      </c>
      <c r="D19" s="16">
        <f>S!BJ8</f>
        <v>3</v>
      </c>
      <c r="E19" s="16">
        <f>S!BK8</f>
        <v>14</v>
      </c>
      <c r="F19" s="16">
        <f>S!BL8</f>
        <v>2</v>
      </c>
      <c r="G19" s="16">
        <f>G!AP8</f>
        <v>17</v>
      </c>
      <c r="H19" s="16">
        <f>G!AQ8</f>
        <v>15</v>
      </c>
      <c r="I19" s="17">
        <f t="shared" si="1"/>
        <v>23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19</v>
      </c>
      <c r="D20" s="16">
        <f>S!BJ9</f>
        <v>1</v>
      </c>
      <c r="E20" s="16">
        <f>S!BK9</f>
        <v>15</v>
      </c>
      <c r="F20" s="16">
        <f>S!BL9</f>
        <v>3</v>
      </c>
      <c r="G20" s="16">
        <f>G!AP9</f>
        <v>2</v>
      </c>
      <c r="H20" s="16">
        <f>G!AQ9</f>
        <v>19</v>
      </c>
      <c r="I20" s="17">
        <f t="shared" si="1"/>
        <v>18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19</v>
      </c>
      <c r="D21" s="16">
        <f>S!BJ10</f>
        <v>2</v>
      </c>
      <c r="E21" s="16">
        <f>S!BK10</f>
        <v>15</v>
      </c>
      <c r="F21" s="16">
        <f>S!BL10</f>
        <v>2</v>
      </c>
      <c r="G21" s="16">
        <f>G!AP10</f>
        <v>10</v>
      </c>
      <c r="H21" s="16">
        <f>G!AQ10</f>
        <v>8</v>
      </c>
      <c r="I21" s="17">
        <f t="shared" si="1"/>
        <v>21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19</v>
      </c>
      <c r="D22" s="16">
        <f>S!BJ11</f>
        <v>4</v>
      </c>
      <c r="E22" s="16">
        <f>S!BK11</f>
        <v>15</v>
      </c>
      <c r="F22" s="16">
        <f>S!BL11</f>
        <v>0</v>
      </c>
      <c r="G22" s="16">
        <f>G!AP11</f>
        <v>34</v>
      </c>
      <c r="H22" s="16">
        <f>G!AQ11</f>
        <v>0</v>
      </c>
      <c r="I22" s="17">
        <f t="shared" si="1"/>
        <v>27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19</v>
      </c>
      <c r="D23" s="16">
        <f>S!BJ12</f>
        <v>3</v>
      </c>
      <c r="E23" s="16">
        <f>S!BK12</f>
        <v>14</v>
      </c>
      <c r="F23" s="16">
        <f>S!BL12</f>
        <v>2</v>
      </c>
      <c r="G23" s="16">
        <f>G!AP12</f>
        <v>20</v>
      </c>
      <c r="H23" s="16">
        <f>G!AQ12</f>
        <v>11</v>
      </c>
      <c r="I23" s="17">
        <f t="shared" si="1"/>
        <v>23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19</v>
      </c>
      <c r="D24" s="16">
        <f>S!BJ13</f>
        <v>0</v>
      </c>
      <c r="E24" s="16">
        <f>S!BK13</f>
        <v>14</v>
      </c>
      <c r="F24" s="16">
        <f>S!BL13</f>
        <v>5</v>
      </c>
      <c r="G24" s="16">
        <f>G!AP13</f>
        <v>2</v>
      </c>
      <c r="H24" s="16">
        <f>G!AQ13</f>
        <v>19</v>
      </c>
      <c r="I24" s="17">
        <f t="shared" si="1"/>
        <v>14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0"/>
  <dimension ref="A1:AS1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10.375" style="0" customWidth="1"/>
    <col min="2" max="25" width="3.625" style="0" customWidth="1"/>
    <col min="26" max="44" width="5.50390625" style="0" bestFit="1" customWidth="1"/>
    <col min="45" max="45" width="6.00390625" style="0" customWidth="1"/>
    <col min="46" max="47" width="3.625" style="0" customWidth="1"/>
  </cols>
  <sheetData>
    <row r="1" spans="1:45" ht="26.25" customHeight="1">
      <c r="A1" s="60" t="s">
        <v>15</v>
      </c>
      <c r="B1" s="123">
        <v>1</v>
      </c>
      <c r="C1" s="123"/>
      <c r="D1" s="124">
        <v>2</v>
      </c>
      <c r="E1" s="124"/>
      <c r="F1" s="123">
        <v>3</v>
      </c>
      <c r="G1" s="123"/>
      <c r="H1" s="124">
        <v>4</v>
      </c>
      <c r="I1" s="124"/>
      <c r="J1" s="123">
        <v>5</v>
      </c>
      <c r="K1" s="123"/>
      <c r="L1" s="124">
        <v>6</v>
      </c>
      <c r="M1" s="124"/>
      <c r="N1" s="123">
        <v>7</v>
      </c>
      <c r="O1" s="123"/>
      <c r="P1" s="124">
        <v>8</v>
      </c>
      <c r="Q1" s="124"/>
      <c r="R1" s="123">
        <v>9</v>
      </c>
      <c r="S1" s="123"/>
      <c r="T1" s="124">
        <v>10</v>
      </c>
      <c r="U1" s="124"/>
      <c r="V1" s="123">
        <v>11</v>
      </c>
      <c r="W1" s="123"/>
      <c r="X1" s="124">
        <v>12</v>
      </c>
      <c r="Y1" s="124"/>
      <c r="Z1" s="123">
        <v>13</v>
      </c>
      <c r="AA1" s="123"/>
      <c r="AB1" s="124">
        <v>14</v>
      </c>
      <c r="AC1" s="124"/>
      <c r="AD1" s="123">
        <v>15</v>
      </c>
      <c r="AE1" s="123"/>
      <c r="AF1" s="124">
        <v>16</v>
      </c>
      <c r="AG1" s="124"/>
      <c r="AH1" s="123">
        <v>17</v>
      </c>
      <c r="AI1" s="123"/>
      <c r="AJ1" s="124">
        <v>18</v>
      </c>
      <c r="AK1" s="124"/>
      <c r="AL1" s="123">
        <v>19</v>
      </c>
      <c r="AM1" s="123"/>
      <c r="AN1" s="124">
        <v>20</v>
      </c>
      <c r="AO1" s="124"/>
      <c r="AP1" s="123">
        <v>21</v>
      </c>
      <c r="AQ1" s="123"/>
      <c r="AR1" s="124">
        <v>22</v>
      </c>
      <c r="AS1" s="124"/>
    </row>
    <row r="2" spans="1:45" ht="12.75">
      <c r="A2" s="57" t="s">
        <v>12</v>
      </c>
      <c r="B2" s="49" t="s">
        <v>22</v>
      </c>
      <c r="C2" s="55" t="s">
        <v>23</v>
      </c>
      <c r="D2" s="52" t="s">
        <v>22</v>
      </c>
      <c r="E2" s="52" t="s">
        <v>23</v>
      </c>
      <c r="F2" s="55" t="s">
        <v>22</v>
      </c>
      <c r="G2" s="55" t="s">
        <v>23</v>
      </c>
      <c r="H2" s="52" t="s">
        <v>22</v>
      </c>
      <c r="I2" s="52" t="s">
        <v>23</v>
      </c>
      <c r="J2" s="55" t="s">
        <v>22</v>
      </c>
      <c r="K2" s="55" t="s">
        <v>23</v>
      </c>
      <c r="L2" s="52" t="s">
        <v>22</v>
      </c>
      <c r="M2" s="52" t="s">
        <v>23</v>
      </c>
      <c r="N2" s="55" t="s">
        <v>22</v>
      </c>
      <c r="O2" s="55" t="s">
        <v>23</v>
      </c>
      <c r="P2" s="52" t="s">
        <v>22</v>
      </c>
      <c r="Q2" s="52" t="s">
        <v>23</v>
      </c>
      <c r="R2" s="55" t="s">
        <v>22</v>
      </c>
      <c r="S2" s="55" t="s">
        <v>23</v>
      </c>
      <c r="T2" s="52" t="s">
        <v>22</v>
      </c>
      <c r="U2" s="52" t="s">
        <v>23</v>
      </c>
      <c r="V2" s="55" t="s">
        <v>22</v>
      </c>
      <c r="W2" s="55" t="s">
        <v>23</v>
      </c>
      <c r="X2" s="52" t="s">
        <v>22</v>
      </c>
      <c r="Y2" s="52" t="s">
        <v>23</v>
      </c>
      <c r="Z2" s="55" t="s">
        <v>22</v>
      </c>
      <c r="AA2" s="55" t="s">
        <v>23</v>
      </c>
      <c r="AB2" s="52" t="s">
        <v>22</v>
      </c>
      <c r="AC2" s="52" t="s">
        <v>23</v>
      </c>
      <c r="AD2" s="55" t="s">
        <v>22</v>
      </c>
      <c r="AE2" s="55" t="s">
        <v>23</v>
      </c>
      <c r="AF2" s="52" t="s">
        <v>22</v>
      </c>
      <c r="AG2" s="52" t="s">
        <v>23</v>
      </c>
      <c r="AH2" s="55" t="s">
        <v>22</v>
      </c>
      <c r="AI2" s="55" t="s">
        <v>23</v>
      </c>
      <c r="AJ2" s="52" t="s">
        <v>22</v>
      </c>
      <c r="AK2" s="52" t="s">
        <v>23</v>
      </c>
      <c r="AL2" s="55" t="s">
        <v>22</v>
      </c>
      <c r="AM2" s="55" t="s">
        <v>23</v>
      </c>
      <c r="AN2" s="52" t="s">
        <v>22</v>
      </c>
      <c r="AO2" s="52" t="s">
        <v>23</v>
      </c>
      <c r="AP2" s="55" t="s">
        <v>22</v>
      </c>
      <c r="AQ2" s="55" t="s">
        <v>23</v>
      </c>
      <c r="AR2" s="52" t="s">
        <v>22</v>
      </c>
      <c r="AS2" s="52" t="s">
        <v>23</v>
      </c>
    </row>
    <row r="3" spans="1:45" ht="12.75">
      <c r="A3" s="58" t="str">
        <f>'T.'!B6</f>
        <v>Ş.URFA B.ŞEHİR BLD.</v>
      </c>
      <c r="B3" s="50">
        <f>'T.'!C6</f>
        <v>5</v>
      </c>
      <c r="C3" s="50">
        <f>'T.'!$C$7</f>
        <v>0</v>
      </c>
      <c r="D3" s="53">
        <f>'T.'!C6+'T.'!D6</f>
        <v>11</v>
      </c>
      <c r="E3" s="53">
        <f>'T.'!$C$7+'T.'!$D$8</f>
        <v>0</v>
      </c>
      <c r="F3" s="50">
        <f>'T.'!C6+'T.'!D6+'T.'!E6</f>
        <v>17</v>
      </c>
      <c r="G3" s="50">
        <f>'T.'!$C$7+'T.'!$D$8+'T.'!$E$9</f>
        <v>0</v>
      </c>
      <c r="H3" s="53">
        <f>'T.'!C6+'T.'!D6+'T.'!E6+'T.'!F6</f>
        <v>22</v>
      </c>
      <c r="I3" s="53">
        <f>'T.'!$C$7+'T.'!$D$8+'T.'!$E$9+'T.'!$F$10</f>
        <v>0</v>
      </c>
      <c r="J3" s="50">
        <f>'T.'!C6+'T.'!D6+'T.'!E6+'T.'!F6+'T.'!G6</f>
        <v>24</v>
      </c>
      <c r="K3" s="50">
        <f>'T.'!$C$7+'T.'!$D$8+'T.'!$E$9+'T.'!$F$10+'T.'!$G$11</f>
        <v>0</v>
      </c>
      <c r="L3" s="53">
        <f>'T.'!C6+'T.'!D6+'T.'!E6+'T.'!F6+'T.'!G6+'T.'!H6</f>
        <v>24</v>
      </c>
      <c r="M3" s="53">
        <f>'T.'!$C$7+'T.'!$D$8+'T.'!$E$9+'T.'!$F$10+'T.'!$G$11+'T.'!$H$12</f>
        <v>0</v>
      </c>
      <c r="N3" s="50">
        <f>'T.'!C6+'T.'!D6+'T.'!E6+'T.'!F6+'T.'!G6+'T.'!H6+'T.'!I6</f>
        <v>24</v>
      </c>
      <c r="O3" s="50">
        <f>'T.'!$C$7+'T.'!$D$8+'T.'!$E$9+'T.'!$F$10+'T.'!$G$11+'T.'!$H$12+'T.'!$I$13</f>
        <v>0</v>
      </c>
      <c r="P3" s="53">
        <f>'T.'!C6+'T.'!D6+'T.'!E6+'T.'!F6+'T.'!G6+'T.'!H6+'T.'!I6+'T.'!J6</f>
        <v>24</v>
      </c>
      <c r="Q3" s="53">
        <f>'T.'!$C$7+'T.'!$D$8+'T.'!$E$9+'T.'!$F$10+'T.'!$G$11+'T.'!$H$12+'T.'!$I$13+'T.'!$J$14</f>
        <v>0</v>
      </c>
      <c r="R3" s="50">
        <f>'T.'!C6+'T.'!D6+'T.'!E6+'T.'!F6+'T.'!G6+'T.'!H6+'T.'!I6+'T.'!J6+'T.'!K6</f>
        <v>24</v>
      </c>
      <c r="S3" s="50">
        <f>'T.'!$C$7+'T.'!$D$8+'T.'!$E$9+'T.'!$F$10+'T.'!$G$11+'T.'!$H$12+'T.'!$I$13+'T.'!$J$14+'T.'!$K$15</f>
        <v>0</v>
      </c>
      <c r="T3" s="53">
        <f>'T.'!C6+'T.'!D6+'T.'!E6+'T.'!F6+'T.'!G6+'T.'!H6+'T.'!I6+'T.'!J6+'T.'!K6+'T.'!L6</f>
        <v>24</v>
      </c>
      <c r="U3" s="53">
        <f>'T.'!$C$7+'T.'!$D$8+'T.'!$E$9+'T.'!$F$10+'T.'!$G$11+'T.'!$H$12+'T.'!$I$13+'T.'!$J$14+'T.'!$K$15+'T.'!$L$16</f>
        <v>0</v>
      </c>
      <c r="V3" s="50">
        <f>'T.'!C6+'T.'!D6+'T.'!E6+'T.'!F6+'T.'!G6+'T.'!H6+'T.'!I6+'T.'!J6+'T.'!K6+'T.'!L6</f>
        <v>24</v>
      </c>
      <c r="W3" s="50">
        <f>'T.'!$C$7+'T.'!$D$8+'T.'!$E$9+'T.'!$F$10+'T.'!$G$11+'T.'!$H$12+'T.'!$I$13+'T.'!$J$14+'T.'!$K$15+'T.'!$L$16</f>
        <v>0</v>
      </c>
      <c r="X3" s="53">
        <f>'T.'!C6+'T.'!D6+'T.'!E6+'T.'!F6+'T.'!G6+'T.'!H6+'T.'!I6+'T.'!J6+'T.'!K6+'T.'!L6+'T.'!N6</f>
        <v>24</v>
      </c>
      <c r="Y3" s="53">
        <f>'T.'!$C$7+'T.'!$D$8+'T.'!$E$9+'T.'!$F$10+'T.'!$G$11+'T.'!$H$12+'T.'!$I$13+'T.'!$J$14+'T.'!$K$15+'T.'!$L$16+'T.'!$N$7</f>
        <v>0</v>
      </c>
      <c r="Z3" s="50">
        <f>'T.'!C6+'T.'!D6+'T.'!E6+'T.'!F6+'T.'!G6+'T.'!H6+'T.'!I6+'T.'!J6+'T.'!K6+'T.'!L6+'T.'!N6+'T.'!O6</f>
        <v>24</v>
      </c>
      <c r="AA3" s="50">
        <f>'T.'!$C$7+'T.'!$D$8+'T.'!$E$9+'T.'!$F$10+'T.'!$G$11+'T.'!$H$12+'T.'!$I$13+'T.'!$J$14+'T.'!$K$15+'T.'!$L$16+'T.'!$N$7+'T.'!$O$8</f>
        <v>0</v>
      </c>
      <c r="AB3" s="53">
        <f>'T.'!C6+'T.'!D6+'T.'!E6+'T.'!F6+'T.'!G6+'T.'!H6+'T.'!I6+'T.'!J6+'T.'!K6+'T.'!L6+'T.'!N6+'T.'!O6+'T.'!P6</f>
        <v>24</v>
      </c>
      <c r="AC3" s="53">
        <f>'T.'!$C$7+'T.'!$D$8+'T.'!$E$9+'T.'!$F$10+'T.'!$G$11+'T.'!$H$12+'T.'!$I$13+'T.'!$J$14+'T.'!$K$15+'T.'!$L$16+'T.'!$N$7+'T.'!$O$8+'T.'!$P$9</f>
        <v>0</v>
      </c>
      <c r="AD3" s="50">
        <f>'T.'!C6+'T.'!D6+'T.'!E6+'T.'!F6+'T.'!G6+'T.'!H6+'T.'!I6+'T.'!J6+'T.'!K6+'T.'!L6+'T.'!N6+'T.'!O6+'T.'!P6+'T.'!Q6</f>
        <v>24</v>
      </c>
      <c r="AE3" s="50">
        <f>'T.'!$C$7+'T.'!$D$8+'T.'!$E$9+'T.'!$F$10+'T.'!$G$11+'T.'!$H$12+'T.'!$I$13+'T.'!$J$14+'T.'!$K$15+'T.'!$L$16+'T.'!$N$7+'T.'!$O$8+'T.'!$P$9+'T.'!$Q$10</f>
        <v>0</v>
      </c>
      <c r="AF3" s="53">
        <f>'T.'!C6+'T.'!D6+'T.'!E6+'T.'!F6+'T.'!G6+'T.'!H6+'T.'!I6+'T.'!J6+'T.'!K6+'T.'!L6+'T.'!N6+'T.'!O6+'T.'!P6+'T.'!Q6+'T.'!R6</f>
        <v>24</v>
      </c>
      <c r="AG3" s="53">
        <f>'T.'!$C$7+'T.'!$D$8+'T.'!$E$9+'T.'!$F$10+'T.'!$G$11+'T.'!$H$12+'T.'!$I$13+'T.'!$J$14+'T.'!$K$15+'T.'!$L$16+'T.'!$N$7+'T.'!$O$8+'T.'!$P$9+'T.'!$Q$10+'T.'!$R$11</f>
        <v>0</v>
      </c>
      <c r="AH3" s="50">
        <f>'T.'!C6+'T.'!D6+'T.'!E6+'T.'!F6+'T.'!G6+'T.'!H6+'T.'!I6+'T.'!J6+'T.'!K6+'T.'!L6+'T.'!N6+'T.'!O6+'T.'!P6+'T.'!Q6+'T.'!R6+'T.'!S6</f>
        <v>24</v>
      </c>
      <c r="AI3" s="50">
        <f>'T.'!$C$7+'T.'!$D$8+'T.'!$E$9+'T.'!$F$10+'T.'!$G$11+'T.'!$H$12+'T.'!$I$13+'T.'!$J$14+'T.'!$K$15+'T.'!$L$16+'T.'!$N$7+'T.'!$O$8+'T.'!$P$9+'T.'!$Q$10+'T.'!$R$11+'T.'!$S$12</f>
        <v>0</v>
      </c>
      <c r="AJ3" s="53">
        <f>'T.'!C6+'T.'!D6+'T.'!E6+'T.'!F6+'T.'!G6+'T.'!H6+'T.'!I6+'T.'!J6+'T.'!K6+'T.'!L6+'T.'!N6+'T.'!O6+'T.'!P6+'T.'!Q6+'T.'!R6+'T.'!S6+'T.'!T6</f>
        <v>24</v>
      </c>
      <c r="AK3" s="53">
        <f>'T.'!$C$7+'T.'!$D$8+'T.'!$E$9+'T.'!$F$10+'T.'!$G$11+'T.'!$H$12+'T.'!$I$13+'T.'!$J$14+'T.'!$K$15+'T.'!$L$16+'T.'!$N$7+'T.'!$O$8+'T.'!$P$9+'T.'!$Q$10+'T.'!$R$11+'T.'!$S$12+'T.'!$T$13</f>
        <v>0</v>
      </c>
      <c r="AL3" s="50">
        <f>'T.'!C6+'T.'!D6+'T.'!E6+'T.'!F6+'T.'!G6+'T.'!H6+'T.'!I6+'T.'!J6+'T.'!K6+'T.'!L6+'T.'!N6+'T.'!O6+'T.'!P6+'T.'!Q6+'T.'!R6+'T.'!S6+'T.'!T6+'T.'!U6</f>
        <v>24</v>
      </c>
      <c r="AM3" s="50">
        <f>'T.'!$C$7+'T.'!$D$8+'T.'!$E$9+'T.'!$F$10+'T.'!$G$11+'T.'!$H$12+'T.'!$I$13+'T.'!$J$14+'T.'!$K$15+'T.'!$L$16+'T.'!$N$7+'T.'!$O$8+'T.'!$P$9+'T.'!$Q$10+'T.'!$R$11+'T.'!$S$12+'T.'!$T$13+'T.'!$U$14</f>
        <v>0</v>
      </c>
      <c r="AN3" s="53">
        <f>'T.'!C6+'T.'!D6+'T.'!E6+'T.'!F6+'T.'!G6+'T.'!H6+'T.'!I6+'T.'!J6+'T.'!K6+'T.'!L6+'T.'!N6+'T.'!O6+'T.'!P6+'T.'!Q6+'T.'!R6+'T.'!S6+'T.'!T6+'T.'!U6+'T.'!V6</f>
        <v>24</v>
      </c>
      <c r="AO3" s="53">
        <f>'T.'!$C$7+'T.'!$D$8+'T.'!$E$9+'T.'!$F$10+'T.'!$G$11+'T.'!$H$12+'T.'!$I$13+'T.'!$J$14+'T.'!$K$15+'T.'!$L$16+'T.'!$N$7+'T.'!$O$8+'T.'!$P$9+'T.'!$Q$10+'T.'!$R$11+'T.'!$S$12+'T.'!$T$13+'T.'!$U$14+'T.'!$V$15</f>
        <v>0</v>
      </c>
      <c r="AP3" s="50">
        <f>'T.'!C6+'T.'!D6+'T.'!E6+'T.'!F6+'T.'!G6+'T.'!H6+'T.'!I6+'T.'!J6+'T.'!K6+'T.'!L6+'T.'!N6+'T.'!O6+'T.'!P6+'T.'!Q6+'T.'!R6+'T.'!S6+'T.'!T6+'T.'!U6+'T.'!V6+'T.'!W6</f>
        <v>24</v>
      </c>
      <c r="AQ3" s="50">
        <f>'T.'!$C$7+'T.'!$D$8+'T.'!$E$9+'T.'!$F$10+'T.'!$G$11+'T.'!$H$12+'T.'!$I$13+'T.'!$J$14+'T.'!$K$15+'T.'!$L$16+'T.'!$N$7+'T.'!$O$8+'T.'!$P$9+'T.'!$Q$10+'T.'!$R$11+'T.'!$S$12+'T.'!$T$13+'T.'!$U$14+'T.'!$V$15+'T.'!$W$16</f>
        <v>0</v>
      </c>
      <c r="AR3" s="53">
        <f>'T.'!C6+'T.'!D6+'T.'!E6+'T.'!F6+'T.'!G6+'T.'!H6+'T.'!I6+'T.'!J6+'T.'!K6+'T.'!L6+'T.'!N6+'T.'!O6+'T.'!P6+'T.'!Q6+'T.'!R6+'T.'!S6+'T.'!T6+'T.'!U6+'T.'!V6+'T.'!W6</f>
        <v>24</v>
      </c>
      <c r="AS3" s="53">
        <f>'T.'!$C$7+'T.'!$D$8+'T.'!$E$9+'T.'!$F$10+'T.'!$G$11+'T.'!$H$12+'T.'!$I$13+'T.'!$J$14+'T.'!$K$15+'T.'!$L$16+'T.'!$N$7+'T.'!$O$8+'T.'!$P$9+'T.'!$Q$10+'T.'!$R$11+'T.'!$S$12+'T.'!$T$13+'T.'!$U$14+'T.'!$V$15+'T.'!$W$16</f>
        <v>0</v>
      </c>
    </row>
    <row r="4" spans="1:45" ht="12.75">
      <c r="A4" s="59" t="str">
        <f>'T.'!B7</f>
        <v>EDESSA 7 YILDIZ</v>
      </c>
      <c r="B4" s="50">
        <f>'T.'!C7</f>
        <v>0</v>
      </c>
      <c r="C4" s="50">
        <f>'T.'!$C$6</f>
        <v>5</v>
      </c>
      <c r="D4" s="53">
        <f>'T.'!C7</f>
        <v>0</v>
      </c>
      <c r="E4" s="53">
        <f>'T.'!$C$6</f>
        <v>5</v>
      </c>
      <c r="F4" s="50">
        <f>'T.'!C7+'T.'!E7</f>
        <v>2</v>
      </c>
      <c r="G4" s="50">
        <f>'T.'!$C$6+'T.'!$E$8</f>
        <v>7</v>
      </c>
      <c r="H4" s="53">
        <f>'T.'!C7+'T.'!E7+'T.'!F7</f>
        <v>9</v>
      </c>
      <c r="I4" s="53">
        <f>'T.'!$C$6+'T.'!$E$8+'T.'!$F$9</f>
        <v>8</v>
      </c>
      <c r="J4" s="50">
        <f>'T.'!C7+'T.'!E7+'T.'!F7+'T.'!G7</f>
        <v>12</v>
      </c>
      <c r="K4" s="50">
        <f>'T.'!$C$6+'T.'!$E$8+'T.'!$F$9+'T.'!$G$10</f>
        <v>10</v>
      </c>
      <c r="L4" s="53">
        <f>'T.'!C7+'T.'!E7+'T.'!F7+'T.'!G7+'T.'!H7</f>
        <v>12</v>
      </c>
      <c r="M4" s="53">
        <f>'T.'!$C$6+'T.'!$E$8+'T.'!$F$9+'T.'!$G$10+'T.'!$H$11</f>
        <v>10</v>
      </c>
      <c r="N4" s="50">
        <f>'T.'!C7+'T.'!E7+'T.'!F7+'T.'!G7+'T.'!H7+'T.'!I7</f>
        <v>12</v>
      </c>
      <c r="O4" s="50">
        <f>'T.'!$C$6+'T.'!$E$8+'T.'!$F$9+'T.'!$G$10+'T.'!$H$11+'T.'!$I$12</f>
        <v>10</v>
      </c>
      <c r="P4" s="53">
        <f>'T.'!C7+'T.'!E7+'T.'!F7+'T.'!G7+'T.'!H7+'T.'!I7+'T.'!J7</f>
        <v>12</v>
      </c>
      <c r="Q4" s="53">
        <f>'T.'!$C$6+'T.'!$E$8+'T.'!$F$9+'T.'!$G$10+'T.'!$H$11+'T.'!$I$12+'T.'!$J$13</f>
        <v>10</v>
      </c>
      <c r="R4" s="50">
        <f>'T.'!C7+'T.'!E7+'T.'!F7+'T.'!G7+'T.'!H7+'T.'!I7+'T.'!J7+'T.'!K7</f>
        <v>12</v>
      </c>
      <c r="S4" s="50">
        <f>'T.'!$C$6+'T.'!$E$8+'T.'!$F$9+'T.'!$G$10+'T.'!$H$11+'T.'!$I$12+'T.'!$J$13+'T.'!$K$14</f>
        <v>10</v>
      </c>
      <c r="T4" s="53">
        <f>'T.'!C7+'T.'!E7+'T.'!F7+'T.'!G7+'T.'!H7+'T.'!I7+'T.'!J7+'T.'!K7+'T.'!L7</f>
        <v>12</v>
      </c>
      <c r="U4" s="53">
        <f>'T.'!$C$6+'T.'!$E$8+'T.'!$F$9+'T.'!$G$10+'T.'!$H$11+'T.'!$I$12+'T.'!$J$13+'T.'!$K$14+'T.'!$L$15</f>
        <v>10</v>
      </c>
      <c r="V4" s="50">
        <f>'T.'!C7+'T.'!E7+'T.'!F7+'T.'!G7+'T.'!H7+'T.'!I7+'T.'!J7+'T.'!K7+'T.'!L7+'T.'!M7</f>
        <v>12</v>
      </c>
      <c r="W4" s="50">
        <f>'T.'!$C$6+'T.'!$E$8+'T.'!$F$9+'T.'!$G$10+'T.'!$H$11+'T.'!$I$12+'T.'!$J$13+'T.'!$K$14+'T.'!$L$15+'T.'!$M$16</f>
        <v>10</v>
      </c>
      <c r="X4" s="53">
        <f>'T.'!C7+'T.'!E7+'T.'!F7+'T.'!G7+'T.'!H7+'T.'!I7+'T.'!J7+'T.'!K7+'T.'!L7+'T.'!M7+'T.'!N7</f>
        <v>12</v>
      </c>
      <c r="Y4" s="53">
        <f>'T.'!$C$6+'T.'!$E$8+'T.'!$F$9+'T.'!$G$10+'T.'!$H$11+'T.'!$I$12+'T.'!$J$13+'T.'!$K$14+'T.'!$L$15+'T.'!$M$16+'T.'!$N$6</f>
        <v>10</v>
      </c>
      <c r="Z4" s="50">
        <f>'T.'!C7+'T.'!E7+'T.'!F7+'T.'!G7+'T.'!H7+'T.'!I7+'T.'!J7+'T.'!K7+'T.'!L7+'T.'!M7+'T.'!N7</f>
        <v>12</v>
      </c>
      <c r="AA4" s="50">
        <f>'T.'!$C$6+'T.'!$E$8+'T.'!$F$9+'T.'!$G$10+'T.'!$H$11+'T.'!$I$12+'T.'!$J$13+'T.'!$K$14+'T.'!$L$15+'T.'!$M$16+'T.'!$N$6</f>
        <v>10</v>
      </c>
      <c r="AB4" s="53">
        <f>'T.'!C7+'T.'!E7+'T.'!F7+'T.'!G7+'T.'!H7+'T.'!I7+'T.'!J7+'T.'!K7+'T.'!L7+'T.'!M7+'T.'!N7+'T.'!P7</f>
        <v>12</v>
      </c>
      <c r="AC4" s="53">
        <f>'T.'!$C$6+'T.'!$E$8+'T.'!$F$9+'T.'!$G$10+'T.'!$H$11+'T.'!$I$12+'T.'!$J$13+'T.'!$K$14+'T.'!$L$15+'T.'!$M$16+'T.'!$N$6+'T.'!$P$8</f>
        <v>10</v>
      </c>
      <c r="AD4" s="50">
        <f>'T.'!C7+'T.'!E7+'T.'!F7+'T.'!G7+'T.'!H7+'T.'!I7+'T.'!J7+'T.'!K7+'T.'!L7+'T.'!M7+'T.'!N7+'T.'!P7+'T.'!Q7</f>
        <v>12</v>
      </c>
      <c r="AE4" s="50">
        <f>'T.'!$C$6+'T.'!$E$8+'T.'!$F$9+'T.'!$G$10+'T.'!$H$11+'T.'!$I$12+'T.'!$J$13+'T.'!$K$14+'T.'!$L$15+'T.'!$M$16+'T.'!$N$6+'T.'!$P$8+'T.'!$Q$9</f>
        <v>10</v>
      </c>
      <c r="AF4" s="53">
        <f>'T.'!C7+'T.'!E7+'T.'!F7+'T.'!G7+'T.'!H7+'T.'!I7+'T.'!J7+'T.'!K7+'T.'!L7+'T.'!M7+'T.'!N7+'T.'!P7+'T.'!Q7+'T.'!R7</f>
        <v>12</v>
      </c>
      <c r="AG4" s="53">
        <f>'T.'!$C$6+'T.'!$E$8+'T.'!$F$9+'T.'!$G$10+'T.'!$H$11+'T.'!$I$12+'T.'!$J$13+'T.'!$K$14+'T.'!$L$15+'T.'!$M$16+'T.'!$N$6+'T.'!$P$8+'T.'!$Q$9+'T.'!$R$10</f>
        <v>10</v>
      </c>
      <c r="AH4" s="50">
        <f>'T.'!C7+'T.'!E7+'T.'!F7+'T.'!G7+'T.'!H7+'T.'!I7+'T.'!J7+'T.'!K7+'T.'!L7+'T.'!M7+'T.'!N7+'T.'!P7+'T.'!Q7+'T.'!R7+'T.'!S7</f>
        <v>12</v>
      </c>
      <c r="AI4" s="50">
        <f>'T.'!$C$6+'T.'!$E$8+'T.'!$F$9+'T.'!$G$10+'T.'!$H$11+'T.'!$I$12+'T.'!$J$13+'T.'!$K$14+'T.'!$L$15+'T.'!$M$16+'T.'!$N$6+'T.'!$P$8+'T.'!$Q$9+'T.'!$R$10+'T.'!$S$11</f>
        <v>10</v>
      </c>
      <c r="AJ4" s="53">
        <f>'T.'!C7+'T.'!E7+'T.'!F7+'T.'!G7+'T.'!H7+'T.'!I7+'T.'!J7+'T.'!K7+'T.'!L7+'T.'!M7+'T.'!N7+'T.'!P7+'T.'!Q7+'T.'!R7+'T.'!S7+'T.'!T7</f>
        <v>12</v>
      </c>
      <c r="AK4" s="53">
        <f>'T.'!$C$6+'T.'!$E$8+'T.'!$F$9+'T.'!$G$10+'T.'!$H$11+'T.'!$I$12+'T.'!$J$13+'T.'!$K$14+'T.'!$L$15+'T.'!$M$16+'T.'!$N$6+'T.'!$P$8+'T.'!$Q$9+'T.'!$R$10+'T.'!$S$11+'T.'!$T$12</f>
        <v>10</v>
      </c>
      <c r="AL4" s="50">
        <f>'T.'!C7+'T.'!E7+'T.'!F7+'T.'!G7+'T.'!H7+'T.'!I7+'T.'!J7+'T.'!K7+'T.'!L7+'T.'!M7+'T.'!N7+'T.'!P7+'T.'!Q7+'T.'!R7+'T.'!S7+'T.'!T7+'T.'!U7</f>
        <v>12</v>
      </c>
      <c r="AM4" s="50">
        <f>'T.'!$C$6+'T.'!$E$8+'T.'!$F$9+'T.'!$G$10+'T.'!$H$11+'T.'!$I$12+'T.'!$J$13+'T.'!$K$14+'T.'!$L$15+'T.'!$M$16+'T.'!$N$6+'T.'!$P$8+'T.'!$Q$9+'T.'!$R$10+'T.'!$S$11+'T.'!$T$12+'T.'!$U$13</f>
        <v>10</v>
      </c>
      <c r="AN4" s="53">
        <f>'T.'!C7+'T.'!E7+'T.'!F7+'T.'!G7+'T.'!H7+'T.'!I7+'T.'!J7+'T.'!K7+'T.'!L7+'T.'!M7+'T.'!N7+'T.'!P7+'T.'!Q7+'T.'!R7+'T.'!S7+'T.'!T7+'T.'!U7+'T.'!V7</f>
        <v>12</v>
      </c>
      <c r="AO4" s="53">
        <f>'T.'!$C$6+'T.'!$E$8+'T.'!$F$9+'T.'!$G$10+'T.'!$H$11+'T.'!$I$12+'T.'!$J$13+'T.'!$K$14+'T.'!$L$15+'T.'!$M$16+'T.'!$N$6+'T.'!$P$8+'T.'!$Q$9+'T.'!$R$10+'T.'!$S$11+'T.'!$T$12+'T.'!$U$13+'T.'!$V$14</f>
        <v>10</v>
      </c>
      <c r="AP4" s="50">
        <f>'T.'!C7+'T.'!E7+'T.'!F7+'T.'!G7+'T.'!H7+'T.'!I7+'T.'!J7+'T.'!K7+'T.'!L7+'T.'!M7+'T.'!N7+'T.'!P7+'T.'!Q7+'T.'!R7+'T.'!S7+'T.'!T7+'T.'!U7+'T.'!V7+'T.'!W7</f>
        <v>12</v>
      </c>
      <c r="AQ4" s="50">
        <f>'T.'!$C$6+'T.'!$E$8+'T.'!$F$9+'T.'!$G$10+'T.'!$H$11+'T.'!$I$12+'T.'!$J$13+'T.'!$K$14+'T.'!$L$15+'T.'!$M$16+'T.'!$N$6+'T.'!$P$8+'T.'!$Q$9+'T.'!$R$10+'T.'!$S$11+'T.'!$T$12+'T.'!$U$13+'T.'!$V$14+'T.'!$W$15</f>
        <v>10</v>
      </c>
      <c r="AR4" s="53">
        <f>'T.'!C7+'T.'!E7+'T.'!F7+'T.'!G7+'T.'!H7+'T.'!I7+'T.'!J7+'T.'!K7+'T.'!L7+'T.'!M7+'T.'!N7+'T.'!P7+'T.'!Q7+'T.'!R7+'T.'!S7+'T.'!T7+'T.'!U7+'T.'!V7+'T.'!W7+'T.'!X7</f>
        <v>12</v>
      </c>
      <c r="AS4" s="53">
        <f>'T.'!$C$6+'T.'!$E$8+'T.'!$F$9+'T.'!$G$10+'T.'!$H$11+'T.'!$I$12+'T.'!$J$13+'T.'!$K$14+'T.'!$L$15+'T.'!$M$16+'T.'!$N$6+'T.'!$P$8+'T.'!$Q$9+'T.'!$R$10+'T.'!$S$11+'T.'!$T$12+'T.'!$U$13+'T.'!$V$14+'T.'!$W$15+'T.'!$X$16</f>
        <v>10</v>
      </c>
    </row>
    <row r="5" spans="1:45" ht="12.75">
      <c r="A5" s="58" t="str">
        <f>'T.'!B8</f>
        <v>EYYÜBİYE BLD.</v>
      </c>
      <c r="B5" s="50">
        <f>'T.'!C8</f>
        <v>4</v>
      </c>
      <c r="C5" s="50">
        <f>'T.'!$C$16</f>
        <v>1</v>
      </c>
      <c r="D5" s="53">
        <f>'T.'!C8+'T.'!D8</f>
        <v>4</v>
      </c>
      <c r="E5" s="53">
        <f>'T.'!$C$16+'T.'!$D$6</f>
        <v>7</v>
      </c>
      <c r="F5" s="50">
        <f>'T.'!C8+'T.'!D8+'T.'!E8</f>
        <v>6</v>
      </c>
      <c r="G5" s="50">
        <f>'T.'!$C$16+'T.'!$D$6+'T.'!$E$7</f>
        <v>9</v>
      </c>
      <c r="H5" s="53">
        <f>'T.'!C8+'T.'!D8+'T.'!E8</f>
        <v>6</v>
      </c>
      <c r="I5" s="53">
        <f>'T.'!$C$16+'T.'!$D$6+'T.'!$E$7</f>
        <v>9</v>
      </c>
      <c r="J5" s="50">
        <f>'T.'!C8+'T.'!D8+'T.'!E8+'T.'!G8</f>
        <v>11</v>
      </c>
      <c r="K5" s="50">
        <f>'T.'!$C$16+'T.'!$D$6+'T.'!$E$7+'T.'!$G$9</f>
        <v>11</v>
      </c>
      <c r="L5" s="53">
        <f>'T.'!C8+'T.'!D8+'T.'!E8+'T.'!G8+'T.'!H8</f>
        <v>11</v>
      </c>
      <c r="M5" s="53">
        <f>'T.'!$C$16+'T.'!$D$6+'T.'!$E$7+'T.'!$G$9+'T.'!$H$10</f>
        <v>11</v>
      </c>
      <c r="N5" s="50">
        <f>'T.'!C8+'T.'!D8+'T.'!E8+'T.'!G8+'T.'!H8+'T.'!I8</f>
        <v>11</v>
      </c>
      <c r="O5" s="50">
        <f>'T.'!$C$16+'T.'!$D$6+'T.'!$E$7+'T.'!$G$9+'T.'!$H$10+'T.'!$I$11</f>
        <v>11</v>
      </c>
      <c r="P5" s="53">
        <f>'T.'!C8+'T.'!D8+'T.'!E8+'T.'!G8+'T.'!H8+'T.'!I8+'T.'!J8</f>
        <v>11</v>
      </c>
      <c r="Q5" s="53">
        <f>'T.'!$C$16+'T.'!$D$6+'T.'!$E$7+'T.'!$G$9+'T.'!$H$10+'T.'!$I$11+'T.'!$J$12</f>
        <v>11</v>
      </c>
      <c r="R5" s="50">
        <f>'T.'!C8+'T.'!D8+'T.'!E8+'T.'!G8+'T.'!H8+'T.'!I8+'T.'!J8+'T.'!K8</f>
        <v>11</v>
      </c>
      <c r="S5" s="50">
        <f>'T.'!$C$16+'T.'!$D$6+'T.'!$E$7+'T.'!$G$9+'T.'!$H$10+'T.'!$I$11+'T.'!$J$12+'T.'!$K$13</f>
        <v>11</v>
      </c>
      <c r="T5" s="53">
        <f>'T.'!C8+'T.'!D8+'T.'!E8+'T.'!G8+'T.'!H8+'T.'!I8+'T.'!J8+'T.'!K8+'T.'!L8</f>
        <v>11</v>
      </c>
      <c r="U5" s="53">
        <f>'T.'!$C$16+'T.'!$D$6+'T.'!$E$7+'T.'!$G$9+'T.'!$H$10+'T.'!$I$11+'T.'!$J$12+'T.'!$K$13+'T.'!$L$14</f>
        <v>11</v>
      </c>
      <c r="V5" s="50">
        <f>'T.'!C8+'T.'!D8+'T.'!E8+'T.'!G8+'T.'!H8+'T.'!I8+'T.'!J8+'T.'!K8+'T.'!L8+'T.'!M8</f>
        <v>11</v>
      </c>
      <c r="W5" s="50">
        <f>'T.'!$C$16+'T.'!$D$6+'T.'!$E$7+'T.'!$G$9+'T.'!$H$10+'T.'!$I$11+'T.'!$J$12+'T.'!$K$13+'T.'!$L$14+'T.'!$M$15</f>
        <v>11</v>
      </c>
      <c r="X5" s="53">
        <f>'T.'!C8+'T.'!D8+'T.'!E8+'T.'!G8+'T.'!H8+'T.'!I8+'T.'!J8+'T.'!K8+'T.'!L8+'T.'!M8+'T.'!N8</f>
        <v>11</v>
      </c>
      <c r="Y5" s="53">
        <f>'T.'!$C$16+'T.'!$D$6+'T.'!$E$7+'T.'!$G$9+'T.'!$H$10+'T.'!$I$11+'T.'!$J$12+'T.'!$K$13+'T.'!$L$14+'T.'!$M$15+'T.'!$N$16</f>
        <v>11</v>
      </c>
      <c r="Z5" s="50">
        <f>'T.'!C8+'T.'!D8+'T.'!E8+'T.'!G8+'T.'!H8+'T.'!I8+'T.'!J8+'T.'!K8+'T.'!L8+'T.'!M8+'T.'!N8+'T.'!O8</f>
        <v>11</v>
      </c>
      <c r="AA5" s="50">
        <f>'T.'!$C$16+'T.'!$D$6+'T.'!$E$7+'T.'!$G$9+'T.'!$H$10+'T.'!$I$11+'T.'!$J$12+'T.'!$K$13+'T.'!$L$14+'T.'!$M$15+'T.'!$N$16+'T.'!$O$6</f>
        <v>11</v>
      </c>
      <c r="AB5" s="53">
        <f>'T.'!C8+'T.'!D8+'T.'!E8+'T.'!G8+'T.'!H8+'T.'!I8+'T.'!J8+'T.'!K8+'T.'!L8+'T.'!M8+'T.'!N8+'T.'!O8+'T.'!P8</f>
        <v>11</v>
      </c>
      <c r="AC5" s="53">
        <f>'T.'!$C$16+'T.'!$D$6+'T.'!$E$7+'T.'!$G$9+'T.'!$H$10+'T.'!$I$11+'T.'!$J$12+'T.'!$K$13+'T.'!$L$14+'T.'!$M$15+'T.'!$N$16+'T.'!$O$6+'T.'!$P$7</f>
        <v>11</v>
      </c>
      <c r="AD5" s="50">
        <f>'T.'!C8+'T.'!D8+'T.'!E8+'T.'!G8+'T.'!H8+'T.'!I8+'T.'!J8+'T.'!K8+'T.'!L8+'T.'!M8+'T.'!N8+'T.'!O8+'T.'!P8</f>
        <v>11</v>
      </c>
      <c r="AE5" s="50">
        <f>'T.'!$C$16+'T.'!$D$6+'T.'!$E$7+'T.'!$G$9+'T.'!$H$10+'T.'!$I$11+'T.'!$J$12+'T.'!$K$13+'T.'!$L$14+'T.'!$M$15+'T.'!$N$16+'T.'!$O$6+'T.'!$P$7</f>
        <v>11</v>
      </c>
      <c r="AF5" s="53">
        <f>'T.'!C8+'T.'!D8+'T.'!E8+'T.'!G8+'T.'!H8+'T.'!I8+'T.'!J8+'T.'!K8+'T.'!L8+'T.'!M8+'T.'!N8+'T.'!O8+'T.'!P8+'T.'!R8</f>
        <v>11</v>
      </c>
      <c r="AG5" s="53">
        <f>'T.'!$C$16+'T.'!$D$6+'T.'!$E$7+'T.'!$G$9+'T.'!$H$10+'T.'!$I$11+'T.'!$J$12+'T.'!$K$13+'T.'!$L$14+'T.'!$M$15+'T.'!$N$16+'T.'!$O$6+'T.'!$P$7+'T.'!$R$9</f>
        <v>11</v>
      </c>
      <c r="AH5" s="50">
        <f>'T.'!C8+'T.'!D8+'T.'!E8+'T.'!G8+'T.'!H8+'T.'!I8+'T.'!J8+'T.'!K8+'T.'!L8+'T.'!M8+'T.'!N8+'T.'!O8+'T.'!P8+'T.'!R8+'T.'!S8</f>
        <v>11</v>
      </c>
      <c r="AI5" s="50">
        <f>'T.'!$C$16+'T.'!$D$6+'T.'!$E$7+'T.'!$G$9+'T.'!$H$10+'T.'!$I$11+'T.'!$J$12+'T.'!$K$13+'T.'!$L$14+'T.'!$M$15+'T.'!$N$16+'T.'!$O$6+'T.'!$P$7+'T.'!$R$9+'T.'!$S$10</f>
        <v>11</v>
      </c>
      <c r="AJ5" s="53">
        <f>'T.'!C8+'T.'!D8+'T.'!E8+'T.'!G8+'T.'!H8+'T.'!I8+'T.'!J8+'T.'!K8+'T.'!L8+'T.'!M8+'T.'!N8+'T.'!O8+'T.'!P8+'T.'!R8+'T.'!S8+'T.'!T8</f>
        <v>11</v>
      </c>
      <c r="AK5" s="53">
        <f>'T.'!$C$16+'T.'!$D$6+'T.'!$E$7+'T.'!$G$9+'T.'!$H$10+'T.'!$I$11+'T.'!$J$12+'T.'!$K$13+'T.'!$L$14+'T.'!$M$15+'T.'!$N$16+'T.'!$O$6+'T.'!$P$7+'T.'!$R$9+'T.'!$S$10+'T.'!$T$11</f>
        <v>11</v>
      </c>
      <c r="AL5" s="50">
        <f>'T.'!C8+'T.'!D8+'T.'!E8+'T.'!G8+'T.'!H8+'T.'!I8+'T.'!J8+'T.'!K8+'T.'!L8+'T.'!M8+'T.'!N8+'T.'!O8+'T.'!P8+'T.'!R8+'T.'!S8+'T.'!T8+'T.'!U8</f>
        <v>11</v>
      </c>
      <c r="AM5" s="50">
        <f>'T.'!$C$16+'T.'!$D$6+'T.'!$E$7+'T.'!$G$9+'T.'!$H$10+'T.'!$I$11+'T.'!$J$12+'T.'!$K$13+'T.'!$L$14+'T.'!$M$15+'T.'!$N$16+'T.'!$O$6+'T.'!$P$7+'T.'!$R$9+'T.'!$S$10+'T.'!$T$11+'T.'!$U$12</f>
        <v>11</v>
      </c>
      <c r="AN5" s="53">
        <f>'T.'!C8+'T.'!D8+'T.'!E8+'T.'!G8+'T.'!H8+'T.'!I8+'T.'!J8+'T.'!K8+'T.'!L8+'T.'!M8+'T.'!N8+'T.'!O8+'T.'!P8+'T.'!R8+'T.'!S8+'T.'!T8+'T.'!U8+'T.'!V8</f>
        <v>11</v>
      </c>
      <c r="AO5" s="53">
        <f>'T.'!$C$16+'T.'!$D$6+'T.'!$E$7+'T.'!$G$9+'T.'!$H$10+'T.'!$I$11+'T.'!$J$12+'T.'!$K$13+'T.'!$L$14+'T.'!$M$15+'T.'!$N$16+'T.'!$O$6+'T.'!$P$7+'T.'!$R$9+'T.'!$S$10+'T.'!$T$11+'T.'!$U$12+'T.'!$V$13</f>
        <v>11</v>
      </c>
      <c r="AP5" s="50">
        <f>'T.'!C8+'T.'!D8+'T.'!E8+'T.'!G8+'T.'!H8+'T.'!I8+'T.'!J8+'T.'!K8+'T.'!L8+'T.'!M8+'T.'!N8+'T.'!O8+'T.'!P8+'T.'!R8+'T.'!S8+'T.'!T8+'T.'!U8+'T.'!V8+'T.'!W8</f>
        <v>11</v>
      </c>
      <c r="AQ5" s="50">
        <f>'T.'!$C$16+'T.'!$D$6+'T.'!$E$7+'T.'!$G$9+'T.'!$H$10+'T.'!$I$11+'T.'!$J$12+'T.'!$K$13+'T.'!$L$14+'T.'!$M$15+'T.'!$N$16+'T.'!$O$6+'T.'!$P$7+'T.'!$R$9+'T.'!$S$10+'T.'!$T$11+'T.'!$U$12+'T.'!$V$13+'T.'!$W$14</f>
        <v>11</v>
      </c>
      <c r="AR5" s="53">
        <f>'T.'!C8+'T.'!D8+'T.'!E8+'T.'!G8+'T.'!H8+'T.'!I8+'T.'!J8+'T.'!K8+'T.'!L8+'T.'!M8+'T.'!N8+'T.'!O8+'T.'!P8+'T.'!R8+'T.'!S8+'T.'!T8+'T.'!U8+'T.'!V8+'T.'!W8+'T.'!X8</f>
        <v>11</v>
      </c>
      <c r="AS5" s="53">
        <f>'T.'!$C$16+'T.'!$D$6+'T.'!$E$7+'T.'!$G$9+'T.'!$H$10+'T.'!$I$11+'T.'!$J$12+'T.'!$K$13+'T.'!$L$14+'T.'!$M$15+'T.'!$N$16+'T.'!$O$6+'T.'!$P$7+'T.'!$R$9+'T.'!$S$10+'T.'!$T$11+'T.'!$U$12+'T.'!$V$13+'T.'!$W$14+'T.'!$X$15</f>
        <v>11</v>
      </c>
    </row>
    <row r="6" spans="1:45" ht="12.75">
      <c r="A6" s="59" t="str">
        <f>'T.'!B9</f>
        <v>YENİ HARRAN SPOR</v>
      </c>
      <c r="B6" s="50">
        <f>'T.'!C9</f>
        <v>0</v>
      </c>
      <c r="C6" s="50">
        <f>'T.'!$C$15</f>
        <v>8</v>
      </c>
      <c r="D6" s="53">
        <f>'T.'!C9+'T.'!D9</f>
        <v>2</v>
      </c>
      <c r="E6" s="53">
        <f>'T.'!$C$15+'T.'!$D$16</f>
        <v>9</v>
      </c>
      <c r="F6" s="50">
        <f>'T.'!C9+'T.'!D9+'T.'!E9</f>
        <v>2</v>
      </c>
      <c r="G6" s="50">
        <f>'T.'!$C$15+'T.'!$D$16+'T.'!$E$6</f>
        <v>15</v>
      </c>
      <c r="H6" s="53">
        <f>'T.'!C9+'T.'!D9+'T.'!E9+'T.'!F9</f>
        <v>3</v>
      </c>
      <c r="I6" s="53">
        <f>'T.'!$C$15+'T.'!$D$16+'T.'!$E$6+'T.'!$F$7</f>
        <v>22</v>
      </c>
      <c r="J6" s="50">
        <f>'T.'!C9+'T.'!D9+'T.'!E9+'T.'!F9+'T.'!G9</f>
        <v>5</v>
      </c>
      <c r="K6" s="50">
        <f>'T.'!$C$15+'T.'!$D$16+'T.'!$E$6+'T.'!$F$7+'T.'!$G$8</f>
        <v>27</v>
      </c>
      <c r="L6" s="53">
        <f>'T.'!C9+'T.'!D9+'T.'!E9+'T.'!F9+'T.'!G9</f>
        <v>5</v>
      </c>
      <c r="M6" s="53">
        <f>'T.'!$C$15+'T.'!$D$16+'T.'!$E$6+'T.'!$F$7+'T.'!$G$8</f>
        <v>27</v>
      </c>
      <c r="N6" s="50">
        <f>'T.'!C9+'T.'!D9+'T.'!E9+'T.'!F9+'T.'!G9+'T.'!I9</f>
        <v>5</v>
      </c>
      <c r="O6" s="50">
        <f>'T.'!$C$15+'T.'!$D$16+'T.'!$E$6+'T.'!$F$7+'T.'!$G$8+'T.'!$I$10</f>
        <v>27</v>
      </c>
      <c r="P6" s="53">
        <f>'T.'!C9+'T.'!D9+'T.'!E9+'T.'!F9+'T.'!G9+'T.'!I9+'T.'!J9</f>
        <v>5</v>
      </c>
      <c r="Q6" s="53">
        <f>'T.'!$C$15+'T.'!$D$16+'T.'!$E$6+'T.'!$F$7+'T.'!$G$8+'T.'!$I$10+'T.'!$J$11</f>
        <v>27</v>
      </c>
      <c r="R6" s="50">
        <f>'T.'!C9+'T.'!D9+'T.'!E9+'T.'!F9+'T.'!G9+'T.'!I9+'T.'!J9+'T.'!K9</f>
        <v>5</v>
      </c>
      <c r="S6" s="50">
        <f>'T.'!$C$15+'T.'!$D$16+'T.'!$E$6+'T.'!$F$7+'T.'!$G$8+'T.'!$I$10+'T.'!$J$11+'T.'!$K$12</f>
        <v>27</v>
      </c>
      <c r="T6" s="53">
        <f>'T.'!C9+'T.'!D9+'T.'!E9+'T.'!F9+'T.'!G9+'T.'!I9+'T.'!J9+'T.'!K9+'T.'!L9</f>
        <v>5</v>
      </c>
      <c r="U6" s="53">
        <f>'T.'!$C$15+'T.'!$D$16+'T.'!$E$6+'T.'!$F$7+'T.'!$G$8+'T.'!$I$10+'T.'!$J$11+'T.'!$K$12+'T.'!$L$13</f>
        <v>27</v>
      </c>
      <c r="V6" s="50">
        <f>'T.'!C9+'T.'!D9+'T.'!E9+'T.'!F9+'T.'!G9+'T.'!I9+'T.'!J9+'T.'!K9+'T.'!L9+'T.'!M9</f>
        <v>5</v>
      </c>
      <c r="W6" s="50">
        <f>'T.'!$C$15+'T.'!$D$16+'T.'!$E$6+'T.'!$F$7+'T.'!$G$8+'T.'!$I$10+'T.'!$J$11+'T.'!$K$12+'T.'!$L$13+'T.'!$M$14</f>
        <v>27</v>
      </c>
      <c r="X6" s="53">
        <f>'T.'!C9+'T.'!D9+'T.'!E9+'T.'!F9+'T.'!G9+'T.'!I9+'T.'!J9+'T.'!K9+'T.'!L9+'T.'!M9+'T.'!N9</f>
        <v>5</v>
      </c>
      <c r="Y6" s="53">
        <f>'T.'!$C$15+'T.'!$D$16+'T.'!$E$6+'T.'!$F$7+'T.'!$G$8+'T.'!$I$10+'T.'!$J$11+'T.'!$K$12+'T.'!$L$13+'T.'!$M$14+'T.'!$N$15</f>
        <v>27</v>
      </c>
      <c r="Z6" s="50">
        <f>'T.'!C9+'T.'!D9+'T.'!E9+'T.'!F9+'T.'!G9+'T.'!I9+'T.'!J9+'T.'!K9+'T.'!L9+'T.'!M9+'T.'!N9+'T.'!O9</f>
        <v>5</v>
      </c>
      <c r="AA6" s="50">
        <f>'T.'!$C$15+'T.'!$D$16+'T.'!$E$6+'T.'!$F$7+'T.'!$G$8+'T.'!$I$10+'T.'!$J$11+'T.'!$K$12+'T.'!$L$13+'T.'!$M$14+'T.'!$N$15+'T.'!$O$16</f>
        <v>27</v>
      </c>
      <c r="AB6" s="53">
        <f>'T.'!C9+'T.'!D9+'T.'!E9+'T.'!F9+'T.'!G9+'T.'!I9+'T.'!J9+'T.'!K9+'T.'!L9+'T.'!M9+'T.'!N9+'T.'!O9+'T.'!P9</f>
        <v>5</v>
      </c>
      <c r="AC6" s="53">
        <f>'T.'!$C$15+'T.'!$D$16+'T.'!$E$6+'T.'!$F$7+'T.'!$G$8+'T.'!$I$10+'T.'!$J$11+'T.'!$K$12+'T.'!$L$13+'T.'!$M$14+'T.'!$N$15+'T.'!$O$16+'T.'!$P$6</f>
        <v>27</v>
      </c>
      <c r="AD6" s="50">
        <f>'T.'!C9+'T.'!D9+'T.'!E9+'T.'!F9+'T.'!G9+'T.'!I9+'T.'!J9+'T.'!K9+'T.'!L9+'T.'!M9+'T.'!N9+'T.'!O9+'T.'!P9+'T.'!Q9</f>
        <v>5</v>
      </c>
      <c r="AE6" s="50">
        <f>'T.'!$C$15+'T.'!$D$16+'T.'!$E$6+'T.'!$F$7+'T.'!$G$8+'T.'!$I$10+'T.'!$J$11+'T.'!$K$12+'T.'!$L$13+'T.'!$M$14+'T.'!$N$15+'T.'!$O$16+'T.'!$P$6+'T.'!$Q$7</f>
        <v>27</v>
      </c>
      <c r="AF6" s="53">
        <f>'T.'!C9+'T.'!D9+'T.'!E9+'T.'!F9+'T.'!G9+'T.'!I9+'T.'!J9+'T.'!K9+'T.'!L9+'T.'!M9+'T.'!N9+'T.'!O9+'T.'!P9+'T.'!Q9+'T.'!R9</f>
        <v>5</v>
      </c>
      <c r="AG6" s="53">
        <f>'T.'!$C$15+'T.'!$D$16+'T.'!$E$6+'T.'!$F$7+'T.'!$G$8+'T.'!$I$10+'T.'!$J$11+'T.'!$K$12+'T.'!$L$13+'T.'!$M$14+'T.'!$N$15+'T.'!$O$16+'T.'!$P$6+'T.'!$Q$7+'T.'!$R$8</f>
        <v>27</v>
      </c>
      <c r="AH6" s="50">
        <f>'T.'!C9+'T.'!D9+'T.'!E9+'T.'!F9+'T.'!G9+'T.'!I9+'T.'!J9+'T.'!K9+'T.'!L9+'T.'!M9+'T.'!N9+'T.'!O9+'T.'!P9+'T.'!Q9+'T.'!R9</f>
        <v>5</v>
      </c>
      <c r="AI6" s="50">
        <f>'T.'!$C$15+'T.'!$D$16+'T.'!$E$6+'T.'!$F$7+'T.'!$G$8+'T.'!$I$10+'T.'!$J$11+'T.'!$K$12+'T.'!$L$13+'T.'!$M$14+'T.'!$N$15+'T.'!$O$16+'T.'!$P$6+'T.'!$Q$7+'T.'!$R$8</f>
        <v>27</v>
      </c>
      <c r="AJ6" s="53">
        <f>'T.'!C9+'T.'!D9+'T.'!E9+'T.'!F9+'T.'!G9+'T.'!I9+'T.'!J9+'T.'!K9+'T.'!L9+'T.'!M9+'T.'!N9+'T.'!O9+'T.'!P9+'T.'!Q9+'T.'!R9+'T.'!T9</f>
        <v>5</v>
      </c>
      <c r="AK6" s="53">
        <f>'T.'!$C$15+'T.'!$D$16+'T.'!$E$6+'T.'!$F$7+'T.'!$G$8+'T.'!$I$10+'T.'!$J$11+'T.'!$K$12+'T.'!$L$13+'T.'!$M$14+'T.'!$N$15+'T.'!$O$16+'T.'!$P$6+'T.'!$Q$7+'T.'!$R$8+'T.'!$T$10</f>
        <v>27</v>
      </c>
      <c r="AL6" s="50">
        <f>'T.'!C9+'T.'!D9+'T.'!E9+'T.'!F9+'T.'!G9+'T.'!I9+'T.'!J9+'T.'!K9+'T.'!L9+'T.'!M9+'T.'!N9+'T.'!O9+'T.'!P9+'T.'!Q9+'T.'!R9+'T.'!T9+'T.'!U9</f>
        <v>5</v>
      </c>
      <c r="AM6" s="50">
        <f>'T.'!$C$15+'T.'!$D$16+'T.'!$E$6+'T.'!$F$7+'T.'!$G$8+'T.'!$I$10+'T.'!$J$11+'T.'!$K$12+'T.'!$L$13+'T.'!$M$14+'T.'!$N$15+'T.'!$O$16+'T.'!$P$6+'T.'!$Q$7+'T.'!$R$8+'T.'!$T$10+'T.'!$U$11</f>
        <v>27</v>
      </c>
      <c r="AN6" s="53">
        <f>'T.'!C9+'T.'!D9+'T.'!E9+'T.'!F9+'T.'!G9+'T.'!I9+'T.'!J9+'T.'!K9+'T.'!L9+'T.'!M9+'T.'!N9+'T.'!O9+'T.'!P9+'T.'!Q9+'T.'!R9+'T.'!T9+'T.'!U9+'T.'!V9</f>
        <v>5</v>
      </c>
      <c r="AO6" s="53">
        <f>'T.'!$C$15+'T.'!$D$16+'T.'!$E$6+'T.'!$F$7+'T.'!$G$8+'T.'!$I$10+'T.'!$J$11+'T.'!$K$12+'T.'!$L$13+'T.'!$M$14+'T.'!$N$15+'T.'!$O$16+'T.'!$P$6+'T.'!$Q$7+'T.'!$R$8+'T.'!$T$10+'T.'!$U$11+'T.'!$V$12</f>
        <v>27</v>
      </c>
      <c r="AP6" s="50">
        <f>'T.'!C9+'T.'!D9+'T.'!E9+'T.'!F9+'T.'!G9+'T.'!I9+'T.'!J9+'T.'!K9+'T.'!L9+'T.'!M9+'T.'!N9+'T.'!O9+'T.'!P9+'T.'!Q9+'T.'!R9+'T.'!T9+'T.'!U9+'T.'!V9+'T.'!W9</f>
        <v>5</v>
      </c>
      <c r="AQ6" s="50">
        <f>'T.'!$C$15+'T.'!$D$16+'T.'!$E$6+'T.'!$F$7+'T.'!$G$8+'T.'!$I$10+'T.'!$J$11+'T.'!$K$12+'T.'!$L$13+'T.'!$M$14+'T.'!$N$15+'T.'!$O$16+'T.'!$P$6+'T.'!$Q$7+'T.'!$R$8+'T.'!$T$10+'T.'!$U$11+'T.'!$V$12+'T.'!$W$13</f>
        <v>27</v>
      </c>
      <c r="AR6" s="53">
        <f>'T.'!C9+'T.'!D9+'T.'!E9+'T.'!F9+'T.'!G9+'T.'!I9+'T.'!J9+'T.'!K9+'T.'!L9+'T.'!M9+'T.'!N9+'T.'!O9+'T.'!P9+'T.'!Q9+'T.'!R9+'T.'!T9+'T.'!U9+'T.'!V9+'T.'!W9+'T.'!X9</f>
        <v>5</v>
      </c>
      <c r="AS6" s="53">
        <f>'T.'!$C$15+'T.'!$D$16+'T.'!$E$6+'T.'!$F$7+'T.'!$G$8+'T.'!$I$10+'T.'!$J$11+'T.'!$K$12+'T.'!$L$13+'T.'!$M$14+'T.'!$N$15+'T.'!$O$16+'T.'!$P$6+'T.'!$Q$7+'T.'!$R$8+'T.'!$T$10+'T.'!$U$11+'T.'!$V$12+'T.'!$W$13+'T.'!$X$14</f>
        <v>27</v>
      </c>
    </row>
    <row r="7" spans="1:45" ht="12.75">
      <c r="A7" s="58" t="str">
        <f>'T.'!B10</f>
        <v>ANADOLU GENÇLİK SPOR</v>
      </c>
      <c r="B7" s="50">
        <f>'T.'!C10</f>
        <v>0</v>
      </c>
      <c r="C7" s="50">
        <f>'T.'!$C$14</f>
        <v>13</v>
      </c>
      <c r="D7" s="53">
        <f>'T.'!C10+'T.'!D10</f>
        <v>3</v>
      </c>
      <c r="E7" s="53">
        <f>'T.'!$C$14+'T.'!$D$15</f>
        <v>17</v>
      </c>
      <c r="F7" s="50">
        <f>'T.'!C10+'T.'!D10+'T.'!E10</f>
        <v>6</v>
      </c>
      <c r="G7" s="50">
        <f>'T.'!$C$14+'T.'!$D$15+'T.'!$E$16</f>
        <v>17</v>
      </c>
      <c r="H7" s="53">
        <f>'T.'!C10+'T.'!D10+'T.'!E10+'T.'!F10</f>
        <v>6</v>
      </c>
      <c r="I7" s="53">
        <f>'T.'!$C$14+'T.'!$D$15+'T.'!$E$16+'T.'!$F$6</f>
        <v>22</v>
      </c>
      <c r="J7" s="50">
        <f>'T.'!C10+'T.'!D10+'T.'!E10+'T.'!F10+'T.'!G10</f>
        <v>8</v>
      </c>
      <c r="K7" s="50">
        <f>'T.'!$C$14+'T.'!$D$15+'T.'!$E$16+'T.'!$F$6+'T.'!$G$7</f>
        <v>25</v>
      </c>
      <c r="L7" s="53">
        <f>'T.'!C10+'T.'!D10+'T.'!E10+'T.'!F10+'T.'!G10+'T.'!H10</f>
        <v>8</v>
      </c>
      <c r="M7" s="53">
        <f>'T.'!$C$14+'T.'!$D$15+'T.'!$E$16+'T.'!$F$6+'T.'!$G$7+'T.'!$H$8</f>
        <v>25</v>
      </c>
      <c r="N7" s="50">
        <f>'T.'!C10+'T.'!D10+'T.'!E10+'T.'!F10+'T.'!G10+'T.'!H10+'T.'!I10</f>
        <v>8</v>
      </c>
      <c r="O7" s="50">
        <f>'T.'!$C$14+'T.'!$D$15+'T.'!$E$16+'T.'!$F$6+'T.'!$G$7+'T.'!$H$8+'T.'!$I$9</f>
        <v>25</v>
      </c>
      <c r="P7" s="53">
        <f>'T.'!C10+'T.'!D10+'T.'!E10+'T.'!F10+'T.'!G10+'T.'!H10+'T.'!I10</f>
        <v>8</v>
      </c>
      <c r="Q7" s="53">
        <f>'T.'!$C$14+'T.'!$D$15+'T.'!$E$16+'T.'!$F$6+'T.'!$G$7+'T.'!$H$8+'T.'!$I$9</f>
        <v>25</v>
      </c>
      <c r="R7" s="50">
        <f>'T.'!C10+'T.'!D10+'T.'!E10+'T.'!F10+'T.'!G10+'T.'!H10+'T.'!I10+'T.'!K10</f>
        <v>8</v>
      </c>
      <c r="S7" s="50">
        <f>'T.'!$C$14+'T.'!$D$15+'T.'!$E$16+'T.'!$F$6+'T.'!$G$7+'T.'!$H$8+'T.'!$I$9+'T.'!$K$11</f>
        <v>25</v>
      </c>
      <c r="T7" s="53">
        <f>'T.'!C10+'T.'!D10+'T.'!E10+'T.'!F10+'T.'!G10+'T.'!H10+'T.'!I10+'T.'!K10+'T.'!L10</f>
        <v>8</v>
      </c>
      <c r="U7" s="53">
        <f>'T.'!$C$14+'T.'!$D$15+'T.'!$E$16+'T.'!$F$6+'T.'!$G$7+'T.'!$H$8+'T.'!$I$9+'T.'!$K$11+'T.'!$L$12</f>
        <v>25</v>
      </c>
      <c r="V7" s="50">
        <f>'T.'!C10+'T.'!D10+'T.'!E10+'T.'!F10+'T.'!G10+'T.'!H10+'T.'!I10+'T.'!K10+'T.'!L10+'T.'!M10</f>
        <v>8</v>
      </c>
      <c r="W7" s="50">
        <f>'T.'!$C$14+'T.'!$D$15+'T.'!$E$16+'T.'!$F$6+'T.'!$G$7+'T.'!$H$8+'T.'!$I$9+'T.'!$K$11+'T.'!$L$12+'T.'!$M$13</f>
        <v>25</v>
      </c>
      <c r="X7" s="53">
        <f>'T.'!C10+'T.'!D10+'T.'!E10+'T.'!F10+'T.'!G10+'T.'!H10+'T.'!I10+'T.'!K10+'T.'!L10+'T.'!M10+'T.'!N10</f>
        <v>8</v>
      </c>
      <c r="Y7" s="53">
        <f>'T.'!$C$14+'T.'!$D$15+'T.'!$E$16+'T.'!$F$6+'T.'!$G$7+'T.'!$H$8+'T.'!$I$9+'T.'!$K$11+'T.'!$L$12+'T.'!$M$13+'T.'!$N$14</f>
        <v>25</v>
      </c>
      <c r="Z7" s="50">
        <f>'T.'!C10+'T.'!D10+'T.'!E10+'T.'!F10+'T.'!G10+'T.'!H10+'T.'!I10+'T.'!K10+'T.'!L10+'T.'!M10+'T.'!N10+'T.'!O10</f>
        <v>8</v>
      </c>
      <c r="AA7" s="50">
        <f>'T.'!$C$14+'T.'!$D$15+'T.'!$E$16+'T.'!$F$6+'T.'!$G$7+'T.'!$H$8+'T.'!$I$9+'T.'!$K$11+'T.'!$L$12+'T.'!$M$13+'T.'!$N$14+'T.'!$O$15</f>
        <v>25</v>
      </c>
      <c r="AB7" s="53">
        <f>'T.'!C10+'T.'!D10+'T.'!E10+'T.'!F10+'T.'!G10+'T.'!H10+'T.'!I10+'T.'!K10+'T.'!L10+'T.'!M10+'T.'!N10+'T.'!O10+'T.'!P10</f>
        <v>8</v>
      </c>
      <c r="AC7" s="53">
        <f>'T.'!$C$14+'T.'!$D$15+'T.'!$E$16+'T.'!$F$6+'T.'!$G$7+'T.'!$H$8+'T.'!$I$9+'T.'!$K$11+'T.'!$L$12+'T.'!$M$13+'T.'!$N$14+'T.'!$O$15+'T.'!$P$16</f>
        <v>25</v>
      </c>
      <c r="AD7" s="50">
        <f>'T.'!C10+'T.'!D10+'T.'!E10+'T.'!F10+'T.'!G10+'T.'!H10+'T.'!I10+'T.'!K10+'T.'!L10+'T.'!M10+'T.'!N10+'T.'!O10+'T.'!P10+'T.'!Q10</f>
        <v>8</v>
      </c>
      <c r="AE7" s="50">
        <f>'T.'!$C$14+'T.'!$D$15+'T.'!$E$16+'T.'!$F$6+'T.'!$G$7+'T.'!$H$8+'T.'!$I$9+'T.'!$K$11+'T.'!$L$12+'T.'!$M$13+'T.'!$N$14+'T.'!$O$15+'T.'!$P$16+'T.'!$Q$6</f>
        <v>25</v>
      </c>
      <c r="AF7" s="53">
        <f>'T.'!C10+'T.'!D10+'T.'!E10+'T.'!F10+'T.'!G10+'T.'!H10+'T.'!I10+'T.'!K10+'T.'!L10+'T.'!M10+'T.'!N10+'T.'!O10+'T.'!P10+'T.'!Q10+'T.'!R10</f>
        <v>8</v>
      </c>
      <c r="AG7" s="53">
        <f>'T.'!$C$14+'T.'!$D$15+'T.'!$E$16+'T.'!$F$6+'T.'!$G$7+'T.'!$H$8+'T.'!$I$9+'T.'!$K$11+'T.'!$L$12+'T.'!$M$13+'T.'!$N$14+'T.'!$O$15+'T.'!$P$16+'T.'!$Q$6+'T.'!$R$7</f>
        <v>25</v>
      </c>
      <c r="AH7" s="50">
        <f>'T.'!C10+'T.'!D10+'T.'!E10+'T.'!F10+'T.'!G10+'T.'!H10+'T.'!I10+'T.'!K10+'T.'!L10+'T.'!M10+'T.'!N10+'T.'!O10+'T.'!P10+'T.'!Q10+'T.'!R10+'T.'!S10</f>
        <v>8</v>
      </c>
      <c r="AI7" s="50">
        <f>'T.'!$C$14+'T.'!$D$15+'T.'!$E$16+'T.'!$F$6+'T.'!$G$7+'T.'!$H$8+'T.'!$I$9+'T.'!$K$11+'T.'!$L$12+'T.'!$M$13+'T.'!$N$14+'T.'!$O$15+'T.'!$P$16+'T.'!$Q$6+'T.'!$R$7+'T.'!$S$8</f>
        <v>25</v>
      </c>
      <c r="AJ7" s="53">
        <f>'T.'!C10+'T.'!D10+'T.'!E10+'T.'!F10+'T.'!G10+'T.'!H10+'T.'!I10+'T.'!K10+'T.'!L10+'T.'!M10+'T.'!N10+'T.'!O10+'T.'!P10+'T.'!Q10+'T.'!R10+'T.'!S10+'T.'!T10</f>
        <v>8</v>
      </c>
      <c r="AK7" s="53">
        <f>'T.'!$C$14+'T.'!$D$15+'T.'!$E$16+'T.'!$F$6+'T.'!$G$7+'T.'!$H$8+'T.'!$I$9+'T.'!$K$11+'T.'!$L$12+'T.'!$M$13+'T.'!$N$14+'T.'!$O$15+'T.'!$P$16+'T.'!$Q$6+'T.'!$R$7+'T.'!$S$8+'T.'!$T$9</f>
        <v>25</v>
      </c>
      <c r="AL7" s="50">
        <f>'T.'!C10+'T.'!D10+'T.'!E10+'T.'!F10+'T.'!G10+'T.'!H10+'T.'!I10+'T.'!K10+'T.'!L10+'T.'!M10+'T.'!N10+'T.'!O10+'T.'!P10+'T.'!Q10+'T.'!R10+'T.'!S10+'T.'!T10</f>
        <v>8</v>
      </c>
      <c r="AM7" s="50">
        <f>'T.'!$C$14+'T.'!$D$15+'T.'!$E$16+'T.'!$F$6+'T.'!$G$7+'T.'!$H$8+'T.'!$I$9+'T.'!$K$11+'T.'!$L$12+'T.'!$M$13+'T.'!$N$14+'T.'!$O$15+'T.'!$P$16+'T.'!$Q$6+'T.'!$R$7+'T.'!$S$8+'T.'!$T$9</f>
        <v>25</v>
      </c>
      <c r="AN7" s="53">
        <f>'T.'!C10+'T.'!D10+'T.'!E10+'T.'!F10+'T.'!G10+'T.'!H10+'T.'!I10+'T.'!K10+'T.'!L10+'T.'!M10+'T.'!N10+'T.'!O10+'T.'!P10+'T.'!Q10+'T.'!R10+'T.'!S10+'T.'!T10+'T.'!V10</f>
        <v>8</v>
      </c>
      <c r="AO7" s="53">
        <f>'T.'!$C$14+'T.'!$D$15+'T.'!$E$16+'T.'!$F$6+'T.'!$G$7+'T.'!$H$8+'T.'!$I$9+'T.'!$K$11+'T.'!$L$12+'T.'!$M$13+'T.'!$N$14+'T.'!$O$15+'T.'!$P$16+'T.'!$Q$6+'T.'!$R$7+'T.'!$S$8+'T.'!$T$9+'T.'!$V$11</f>
        <v>25</v>
      </c>
      <c r="AP7" s="50">
        <f>'T.'!C10+'T.'!D10+'T.'!E10+'T.'!F10+'T.'!G10+'T.'!H10+'T.'!I10+'T.'!K10+'T.'!L10+'T.'!M10+'T.'!N10+'T.'!O10+'T.'!P10+'T.'!Q10+'T.'!R10+'T.'!S10+'T.'!T10+'T.'!V10+'T.'!W10</f>
        <v>8</v>
      </c>
      <c r="AQ7" s="50">
        <f>'T.'!$C$14+'T.'!$D$15+'T.'!$E$16+'T.'!$F$6+'T.'!$G$7+'T.'!$H$8+'T.'!$I$9+'T.'!$K$11+'T.'!$L$12+'T.'!$M$13+'T.'!$N$14+'T.'!$O$15+'T.'!$P$16+'T.'!$Q$6+'T.'!$R$7+'T.'!$S$8+'T.'!$T$9+'T.'!$V$11+'T.'!$W$12</f>
        <v>25</v>
      </c>
      <c r="AR7" s="53">
        <f>'T.'!C10+'T.'!D10+'T.'!E10+'T.'!F10+'T.'!G10+'T.'!H10+'T.'!I10+'T.'!K10+'T.'!L10+'T.'!M10+'T.'!N10+'T.'!O10+'T.'!P10+'T.'!Q10+'T.'!R10+'T.'!S10+'T.'!T10+'T.'!V10+'T.'!W10+'T.'!X10</f>
        <v>8</v>
      </c>
      <c r="AS7" s="53">
        <f>'T.'!$C$14+'T.'!$D$15+'T.'!$E$16+'T.'!$F$6+'T.'!$G$7+'T.'!$H$8+'T.'!$I$9+'T.'!$K$11+'T.'!$L$12+'T.'!$M$13+'T.'!$N$14+'T.'!$O$15+'T.'!$P$16+'T.'!$Q$6+'T.'!$R$7+'T.'!$S$8+'T.'!$T$9+'T.'!$V$11+'T.'!$W$12+'T.'!$X$13</f>
        <v>25</v>
      </c>
    </row>
    <row r="8" spans="1:45" ht="12.75">
      <c r="A8" s="59" t="str">
        <f>'T.'!B11</f>
        <v>C.PINAR EĞİTİM SPOR</v>
      </c>
      <c r="B8" s="50">
        <f>'T.'!C11</f>
        <v>4</v>
      </c>
      <c r="C8" s="50">
        <f>'T.'!$C$13</f>
        <v>3</v>
      </c>
      <c r="D8" s="53">
        <f>'T.'!C11+'T.'!D11</f>
        <v>4</v>
      </c>
      <c r="E8" s="53">
        <f>'T.'!$C$13+'T.'!$D$14</f>
        <v>11</v>
      </c>
      <c r="F8" s="50">
        <f>'T.'!C11+'T.'!D11+'T.'!E11</f>
        <v>9</v>
      </c>
      <c r="G8" s="50">
        <f>'T.'!$C$13+'T.'!$D$14+'T.'!$E$15</f>
        <v>13</v>
      </c>
      <c r="H8" s="53">
        <f>'T.'!C11+'T.'!D11+'T.'!E11+'T.'!F11</f>
        <v>17</v>
      </c>
      <c r="I8" s="53">
        <f>'T.'!$C$13+'T.'!$D$14+'T.'!$E$15+'T.'!$F$16</f>
        <v>13</v>
      </c>
      <c r="J8" s="50">
        <f>'T.'!C11+'T.'!D11+'T.'!E11+'T.'!F11+'T.'!G11</f>
        <v>17</v>
      </c>
      <c r="K8" s="50">
        <f>'T.'!$C$13+'T.'!$D$14+'T.'!$E$15+'T.'!$F$16+'T.'!$G$6</f>
        <v>15</v>
      </c>
      <c r="L8" s="53">
        <f>'T.'!C11+'T.'!D11+'T.'!E11+'T.'!F11+'T.'!G11+'T.'!H11</f>
        <v>17</v>
      </c>
      <c r="M8" s="53">
        <f>'T.'!$C$13+'T.'!$D$14+'T.'!$E$15+'T.'!$F$16+'T.'!$G$6+'T.'!$H$7</f>
        <v>15</v>
      </c>
      <c r="N8" s="50">
        <f>'T.'!C11+'T.'!D11+'T.'!E11+'T.'!F11+'T.'!G11+'T.'!H11+'T.'!I11</f>
        <v>17</v>
      </c>
      <c r="O8" s="50">
        <f>'T.'!$C$13+'T.'!$D$14+'T.'!$E$15+'T.'!$F$16+'T.'!$G$6+'T.'!$H$7+'T.'!$I$8</f>
        <v>15</v>
      </c>
      <c r="P8" s="53">
        <f>'T.'!C11+'T.'!D11+'T.'!E11+'T.'!F11+'T.'!G11+'T.'!H11+'T.'!I11+'T.'!J11</f>
        <v>17</v>
      </c>
      <c r="Q8" s="53">
        <f>'T.'!$C$13+'T.'!$D$14+'T.'!$E$15+'T.'!$F$16+'T.'!$G$6+'T.'!$H$7+'T.'!$I$8+'T.'!$J$9</f>
        <v>15</v>
      </c>
      <c r="R8" s="50">
        <f>'T.'!C11+'T.'!D11+'T.'!E11+'T.'!F11+'T.'!G11+'T.'!H11+'T.'!I11+'T.'!J11+'T.'!K11</f>
        <v>17</v>
      </c>
      <c r="S8" s="50">
        <f>'T.'!$C$13+'T.'!$D$14+'T.'!$E$15+'T.'!$F$16+'T.'!$G$6+'T.'!$H$7+'T.'!$I$8+'T.'!$J$9+'T.'!$K$10</f>
        <v>15</v>
      </c>
      <c r="T8" s="53">
        <f>'T.'!C11+'T.'!D11+'T.'!E11+'T.'!F11+'T.'!G11+'T.'!H11+'T.'!I11+'T.'!J11+'T.'!K11</f>
        <v>17</v>
      </c>
      <c r="U8" s="53">
        <f>'T.'!$C$13+'T.'!$D$14+'T.'!$E$15+'T.'!$F$16+'T.'!$G$6+'T.'!$H$7+'T.'!$I$8+'T.'!$J$9+'T.'!$K$10</f>
        <v>15</v>
      </c>
      <c r="V8" s="50">
        <f>'T.'!C11+'T.'!D11+'T.'!E11+'T.'!F11+'T.'!G11+'T.'!H11+'T.'!I11+'T.'!J11+'T.'!K11+'T.'!M11</f>
        <v>17</v>
      </c>
      <c r="W8" s="50">
        <f>'T.'!$C$13+'T.'!$D$14+'T.'!$E$15+'T.'!$F$16+'T.'!$G$6+'T.'!$H$7+'T.'!$I$8+'T.'!$J$9+'T.'!$K$10+'T.'!$M$12</f>
        <v>15</v>
      </c>
      <c r="X8" s="53">
        <f>'T.'!C11+'T.'!D11+'T.'!E11+'T.'!F11+'T.'!G11+'T.'!H11+'T.'!I11+'T.'!J11+'T.'!K11+'T.'!M11+'T.'!N11</f>
        <v>17</v>
      </c>
      <c r="Y8" s="53">
        <f>'T.'!$C$13+'T.'!$D$14+'T.'!$E$15+'T.'!$F$16+'T.'!$G$6+'T.'!$H$7+'T.'!$I$8+'T.'!$J$9+'T.'!$K$10+'T.'!$M$12+'T.'!$N$13</f>
        <v>15</v>
      </c>
      <c r="Z8" s="50">
        <f>'T.'!C11+'T.'!D11+'T.'!E11+'T.'!F11+'T.'!G11+'T.'!H11+'T.'!I11+'T.'!J11+'T.'!K11+'T.'!M11+'T.'!N11+'T.'!O11</f>
        <v>17</v>
      </c>
      <c r="AA8" s="50">
        <f>'T.'!$C$13+'T.'!$D$14+'T.'!$E$15+'T.'!$F$16+'T.'!$G$6+'T.'!$H$7+'T.'!$I$8+'T.'!$J$9+'T.'!$K$10+'T.'!$M$12+'T.'!$N$13+'T.'!$O$14</f>
        <v>15</v>
      </c>
      <c r="AB8" s="53">
        <f>'T.'!C11+'T.'!D11+'T.'!E11+'T.'!F11+'T.'!G11+'T.'!H11+'T.'!I11+'T.'!J11+'T.'!K11+'T.'!M11+'T.'!N11+'T.'!O11+'T.'!P11</f>
        <v>17</v>
      </c>
      <c r="AC8" s="53">
        <f>'T.'!$C$13+'T.'!$D$14+'T.'!$E$15+'T.'!$F$16+'T.'!$G$6+'T.'!$H$7+'T.'!$I$8+'T.'!$J$9+'T.'!$K$10+'T.'!$M$12+'T.'!$N$13+'T.'!$O$14+'T.'!$P$15</f>
        <v>15</v>
      </c>
      <c r="AD8" s="50">
        <f>'T.'!C11+'T.'!D11+'T.'!E11+'T.'!F11+'T.'!G11+'T.'!H11+'T.'!I11+'T.'!J11+'T.'!K11+'T.'!M11+'T.'!N11+'T.'!O11+'T.'!P11+'T.'!Q11</f>
        <v>17</v>
      </c>
      <c r="AE8" s="50">
        <f>'T.'!$C$13+'T.'!$D$14+'T.'!$E$15+'T.'!$F$16+'T.'!$G$6+'T.'!$H$7+'T.'!$I$8+'T.'!$J$9+'T.'!$K$10+'T.'!$M$12+'T.'!$N$13+'T.'!$O$14+'T.'!$P$15+'T.'!$Q$16</f>
        <v>15</v>
      </c>
      <c r="AF8" s="53">
        <f>'T.'!C11+'T.'!D11+'T.'!E11+'T.'!F11+'T.'!G11+'T.'!H11+'T.'!I11+'T.'!J11+'T.'!K11+'T.'!M11+'T.'!N11+'T.'!O11+'T.'!P11+'T.'!Q11+'T.'!R11</f>
        <v>17</v>
      </c>
      <c r="AG8" s="53">
        <f>'T.'!$C$13+'T.'!$D$14+'T.'!$E$15+'T.'!$F$16+'T.'!$G$6+'T.'!$H$7+'T.'!$I$8+'T.'!$J$9+'T.'!$K$10+'T.'!$M$12+'T.'!$N$13+'T.'!$O$14+'T.'!$P$15+'T.'!$Q$16+'T.'!$R$6</f>
        <v>15</v>
      </c>
      <c r="AH8" s="50">
        <f>'T.'!C11+'T.'!D11+'T.'!E11+'T.'!F11+'T.'!G11+'T.'!H11+'T.'!I11+'T.'!J11+'T.'!K11+'T.'!M11+'T.'!N11+'T.'!O11+'T.'!P11+'T.'!Q11+'T.'!R11+'T.'!S11</f>
        <v>17</v>
      </c>
      <c r="AI8" s="50">
        <f>'T.'!$C$13+'T.'!$D$14+'T.'!$E$15+'T.'!$F$16+'T.'!$G$6+'T.'!$H$7+'T.'!$I$8+'T.'!$J$9+'T.'!$K$10+'T.'!$M$12+'T.'!$N$13+'T.'!$O$14+'T.'!$P$15+'T.'!$Q$16+'T.'!$R$6+'T.'!$S$7</f>
        <v>15</v>
      </c>
      <c r="AJ8" s="53">
        <f>'T.'!C11+'T.'!D11+'T.'!E11+'T.'!F11+'T.'!G11+'T.'!H11+'T.'!I11+'T.'!J11+'T.'!K11+'T.'!M11+'T.'!N11+'T.'!O11+'T.'!P11+'T.'!Q11+'T.'!R11+'T.'!S11+'T.'!T11</f>
        <v>17</v>
      </c>
      <c r="AK8" s="53">
        <f>'T.'!$C$13+'T.'!$D$14+'T.'!$E$15+'T.'!$F$16+'T.'!$G$6+'T.'!$H$7+'T.'!$I$8+'T.'!$J$9+'T.'!$K$10+'T.'!$M$12+'T.'!$N$13+'T.'!$O$14+'T.'!$P$15+'T.'!$Q$16+'T.'!$R$6+'T.'!$S$7+'T.'!$T$8</f>
        <v>15</v>
      </c>
      <c r="AL8" s="50">
        <f>'T.'!C11+'T.'!D11+'T.'!E11+'T.'!F11+'T.'!G11+'T.'!H11+'T.'!I11+'T.'!J11+'T.'!K11+'T.'!M11+'T.'!N11+'T.'!O11+'T.'!P11+'T.'!Q11+'T.'!R11+'T.'!S11+'T.'!T11+'T.'!U11</f>
        <v>17</v>
      </c>
      <c r="AM8" s="50">
        <f>'T.'!$C$13+'T.'!$D$14+'T.'!$E$15+'T.'!$F$16+'T.'!$G$6+'T.'!$H$7+'T.'!$I$8+'T.'!$J$9+'T.'!$K$10+'T.'!$M$12+'T.'!$N$13+'T.'!$O$14+'T.'!$P$15+'T.'!$Q$16+'T.'!$R$6+'T.'!$S$7+'T.'!$T$8+'T.'!$U$9</f>
        <v>15</v>
      </c>
      <c r="AN8" s="53">
        <f>'T.'!C11+'T.'!D11+'T.'!E11+'T.'!F11+'T.'!G11+'T.'!H11+'T.'!I11+'T.'!J11+'T.'!K11+'T.'!M11+'T.'!N11+'T.'!O11+'T.'!P11+'T.'!Q11+'T.'!R11+'T.'!S11+'T.'!T11+'T.'!U11+'T.'!V11</f>
        <v>17</v>
      </c>
      <c r="AO8" s="53">
        <f>'T.'!$C$13+'T.'!$D$14+'T.'!$E$15+'T.'!$F$16+'T.'!$G$6+'T.'!$H$7+'T.'!$I$8+'T.'!$J$9+'T.'!$K$10+'T.'!$M$12+'T.'!$N$13+'T.'!$O$14+'T.'!$P$15+'T.'!$Q$16+'T.'!$R$6+'T.'!$S$7+'T.'!$T$8+'T.'!$U$9+'T.'!$V$10</f>
        <v>15</v>
      </c>
      <c r="AP8" s="50">
        <f>'T.'!C11+'T.'!D11+'T.'!E11+'T.'!F11+'T.'!G11+'T.'!H11+'T.'!I11+'T.'!J11+'T.'!K11+'T.'!M11+'T.'!N11+'T.'!O11+'T.'!P11+'T.'!Q11+'T.'!R11+'T.'!S11+'T.'!T11+'T.'!U11+'T.'!V11</f>
        <v>17</v>
      </c>
      <c r="AQ8" s="50">
        <f>'T.'!$C$13+'T.'!$D$14+'T.'!$E$15+'T.'!$F$16+'T.'!$G$6+'T.'!$H$7+'T.'!$I$8+'T.'!$J$9+'T.'!$K$10+'T.'!$M$12+'T.'!$N$13+'T.'!$O$14+'T.'!$P$15+'T.'!$Q$16+'T.'!$R$6+'T.'!$S$7+'T.'!$T$8+'T.'!$U$9+'T.'!$V$10</f>
        <v>15</v>
      </c>
      <c r="AR8" s="53">
        <f>'T.'!C11+'T.'!D11+'T.'!E11+'T.'!F11+'T.'!G11+'T.'!H11+'T.'!I11+'T.'!J11+'T.'!K11+'T.'!M11+'T.'!N11+'T.'!O11+'T.'!P11+'T.'!Q11+'T.'!R11+'T.'!S11+'T.'!T11+'T.'!U11+'T.'!V11+'T.'!X11</f>
        <v>17</v>
      </c>
      <c r="AS8" s="53">
        <f>'T.'!$C$13+'T.'!$D$14+'T.'!$E$15+'T.'!$F$16+'T.'!$G$6+'T.'!$H$7+'T.'!$I$8+'T.'!$J$9+'T.'!$K$10+'T.'!$M$12+'T.'!$N$13+'T.'!$O$14+'T.'!$P$15+'T.'!$Q$16+'T.'!$R$6+'T.'!$S$7+'T.'!$T$8+'T.'!$U$9+'T.'!$V$10+'T.'!$X$12</f>
        <v>15</v>
      </c>
    </row>
    <row r="9" spans="1:45" ht="12.75">
      <c r="A9" s="58" t="str">
        <f>'T.'!B12</f>
        <v>C.PINAR SPOR</v>
      </c>
      <c r="B9" s="50"/>
      <c r="C9" s="50"/>
      <c r="D9" s="53">
        <f>'T.'!D12</f>
        <v>0</v>
      </c>
      <c r="E9" s="53">
        <f>'T.'!$D$13</f>
        <v>4</v>
      </c>
      <c r="F9" s="50">
        <f>'T.'!D12+'T.'!E12</f>
        <v>0</v>
      </c>
      <c r="G9" s="50">
        <f>'T.'!$D$13+'T.'!$E$14</f>
        <v>13</v>
      </c>
      <c r="H9" s="53">
        <f>'T.'!D12+'T.'!E12+'T.'!F12</f>
        <v>0</v>
      </c>
      <c r="I9" s="53">
        <f>'T.'!$D$13+'T.'!$E$14+'T.'!$F$15</f>
        <v>19</v>
      </c>
      <c r="J9" s="50">
        <f>'T.'!D12+'T.'!E12+'T.'!F12+'T.'!G12</f>
        <v>2</v>
      </c>
      <c r="K9" s="50">
        <f>'T.'!$D$13+'T.'!$E$14+'T.'!$F$15+'T.'!$G$16</f>
        <v>19</v>
      </c>
      <c r="L9" s="53">
        <f>'T.'!D12+'T.'!E12+'T.'!F12+'T.'!G12+'T.'!H12</f>
        <v>2</v>
      </c>
      <c r="M9" s="53">
        <f>'T.'!$D$13+'T.'!$E$14+'T.'!$F$15+'T.'!$G$16+'T.'!$H$6</f>
        <v>19</v>
      </c>
      <c r="N9" s="50">
        <f>'T.'!D12+'T.'!E12+'T.'!F12+'T.'!G12+'T.'!H12+'T.'!I12</f>
        <v>2</v>
      </c>
      <c r="O9" s="50">
        <f>'T.'!$D$13+'T.'!$E$14+'T.'!$F$15+'T.'!$G$16+'T.'!$H$6+'T.'!$I$7</f>
        <v>19</v>
      </c>
      <c r="P9" s="53">
        <f>'T.'!D12+'T.'!E12+'T.'!F12+'T.'!G12+'T.'!H12+'T.'!I12+'T.'!J12</f>
        <v>2</v>
      </c>
      <c r="Q9" s="53">
        <f>'T.'!$D$13+'T.'!$E$14+'T.'!$F$15+'T.'!$G$16+'T.'!$H$6+'T.'!$I$7+'T.'!$J$8</f>
        <v>19</v>
      </c>
      <c r="R9" s="50">
        <f>'T.'!D12+'T.'!E12+'T.'!F12+'T.'!G12+'T.'!H12+'T.'!I12+'T.'!J12+'T.'!K12</f>
        <v>2</v>
      </c>
      <c r="S9" s="50">
        <f>'T.'!$D$13+'T.'!$E$14+'T.'!$F$15+'T.'!$G$16+'T.'!$H$6+'T.'!$I$7+'T.'!$J$8+'T.'!$K$9</f>
        <v>19</v>
      </c>
      <c r="T9" s="53">
        <f>'T.'!D12+'T.'!E12+'T.'!F12+'T.'!G12+'T.'!H12+'T.'!I12+'T.'!J12+'T.'!K12+'T.'!L12</f>
        <v>2</v>
      </c>
      <c r="U9" s="53">
        <f>'T.'!$D$13+'T.'!$E$14+'T.'!$F$15+'T.'!$G$16+'T.'!$H$6+'T.'!$I$7+'T.'!$J$8+'T.'!$K$9+'T.'!$L$10</f>
        <v>19</v>
      </c>
      <c r="V9" s="50">
        <f>'T.'!D12+'T.'!E12+'T.'!F12+'T.'!G12+'T.'!H12+'T.'!I12+'T.'!J12+'T.'!K12+'T.'!L12+'T.'!M12</f>
        <v>2</v>
      </c>
      <c r="W9" s="50">
        <f>'T.'!$D$13+'T.'!$E$14+'T.'!$F$15+'T.'!$G$16+'T.'!$H$6+'T.'!$I$7+'T.'!$J$8+'T.'!$K$9+'T.'!$L$10+'T.'!$M$11</f>
        <v>19</v>
      </c>
      <c r="X9" s="53">
        <f>'T.'!D12+'T.'!E12+'T.'!F12+'T.'!G12+'T.'!H12+'T.'!I12+'T.'!J12+'T.'!K12+'T.'!L12+'T.'!M12</f>
        <v>2</v>
      </c>
      <c r="Y9" s="53">
        <f>'T.'!$D$13+'T.'!$E$14+'T.'!$F$15+'T.'!$G$16+'T.'!$H$6+'T.'!$I$7+'T.'!$J$8+'T.'!$K$9+'T.'!$L$10+'T.'!$M$11</f>
        <v>19</v>
      </c>
      <c r="Z9" s="50">
        <f>'T.'!D12+'T.'!E12+'T.'!F12+'T.'!G12+'T.'!H12+'T.'!I12+'T.'!J12+'T.'!K12+'T.'!L12+'T.'!M12+'T.'!O12</f>
        <v>2</v>
      </c>
      <c r="AA9" s="50">
        <f>'T.'!$D$13+'T.'!$E$14+'T.'!$F$15+'T.'!$G$16+'T.'!$H$6+'T.'!$I$7+'T.'!$J$8+'T.'!$K$9+'T.'!$L$10+'T.'!$M$11+'T.'!$O$13</f>
        <v>19</v>
      </c>
      <c r="AB9" s="53">
        <f>'T.'!D12+'T.'!E12+'T.'!F12+'T.'!G12+'T.'!H12+'T.'!I12+'T.'!J12+'T.'!K12+'T.'!L12+'T.'!M12+'T.'!O12+'T.'!P12</f>
        <v>2</v>
      </c>
      <c r="AC9" s="53">
        <f>'T.'!$D$13+'T.'!$E$14+'T.'!$F$15+'T.'!$G$16+'T.'!$H$6+'T.'!$I$7+'T.'!$J$8+'T.'!$K$9+'T.'!$L$10+'T.'!$M$11+'T.'!$O$13+'T.'!$P$14</f>
        <v>19</v>
      </c>
      <c r="AD9" s="50">
        <f>'T.'!D12+'T.'!E12+'T.'!F12+'T.'!G12+'T.'!H12+'T.'!I12+'T.'!J12+'T.'!K12+'T.'!L12+'T.'!M12+'T.'!O12+'T.'!P12+'T.'!Q12</f>
        <v>2</v>
      </c>
      <c r="AE9" s="50">
        <f>'T.'!$D$13+'T.'!$E$14+'T.'!$F$15+'T.'!$G$16+'T.'!$H$6+'T.'!$I$7+'T.'!$J$8+'T.'!$K$9+'T.'!$L$10+'T.'!$M$11+'T.'!$O$13+'T.'!$P$14+'T.'!$Q$15</f>
        <v>19</v>
      </c>
      <c r="AF9" s="53">
        <f>'T.'!D12+'T.'!E12+'T.'!F12+'T.'!G12+'T.'!H12+'T.'!I12+'T.'!J12+'T.'!K12+'T.'!L12+'T.'!M12+'T.'!O12+'T.'!P12+'T.'!Q12+'T.'!R12</f>
        <v>2</v>
      </c>
      <c r="AG9" s="53">
        <f>'T.'!$D$13+'T.'!$E$14+'T.'!$F$15+'T.'!$G$16+'T.'!$H$6+'T.'!$I$7+'T.'!$J$8+'T.'!$K$9+'T.'!$L$10+'T.'!$M$11+'T.'!$O$13+'T.'!$P$14+'T.'!$Q$15+'T.'!$R$16</f>
        <v>19</v>
      </c>
      <c r="AH9" s="50">
        <f>'T.'!D12+'T.'!E12+'T.'!F12+'T.'!G12+'T.'!H12+'T.'!I12+'T.'!J12+'T.'!K12+'T.'!L12+'T.'!M12+'T.'!O12+'T.'!P12+'T.'!Q12+'T.'!R12+'T.'!S12</f>
        <v>2</v>
      </c>
      <c r="AI9" s="50">
        <f>'T.'!$D$13+'T.'!$E$14+'T.'!$F$15+'T.'!$G$16+'T.'!$H$6+'T.'!$I$7+'T.'!$J$8+'T.'!$K$9+'T.'!$L$10+'T.'!$M$11+'T.'!$O$13+'T.'!$P$14+'T.'!$Q$15+'T.'!$R$16+'T.'!$S$6</f>
        <v>19</v>
      </c>
      <c r="AJ9" s="53">
        <f>'T.'!D12+'T.'!E12+'T.'!F12+'T.'!G12+'T.'!H12+'T.'!I12+'T.'!J12+'T.'!K12+'T.'!L12+'T.'!M12+'T.'!O12+'T.'!P12+'T.'!Q12+'T.'!R12+'T.'!S12+'T.'!T12</f>
        <v>2</v>
      </c>
      <c r="AK9" s="53">
        <f>'T.'!$D$13+'T.'!$E$14+'T.'!$F$15+'T.'!$G$16+'T.'!$H$6+'T.'!$I$7+'T.'!$J$8+'T.'!$K$9+'T.'!$L$10+'T.'!$M$11+'T.'!$O$13+'T.'!$P$14+'T.'!$Q$15+'T.'!$R$16+'T.'!$S$6+'T.'!$T$7</f>
        <v>19</v>
      </c>
      <c r="AL9" s="50">
        <f>'T.'!D12+'T.'!E12+'T.'!F12+'T.'!G12+'T.'!H12+'T.'!I12+'T.'!J12+'T.'!K12+'T.'!L12+'T.'!M12+'T.'!O12+'T.'!P12+'T.'!Q12+'T.'!R12+'T.'!S12+'T.'!T12+'T.'!U12</f>
        <v>2</v>
      </c>
      <c r="AM9" s="50">
        <f>'T.'!$D$13+'T.'!$E$14+'T.'!$F$15+'T.'!$G$16+'T.'!$H$6+'T.'!$I$7+'T.'!$J$8+'T.'!$K$9+'T.'!$L$10+'T.'!$M$11+'T.'!$O$13+'T.'!$P$14+'T.'!$Q$15+'T.'!$R$16+'T.'!$S$6+'T.'!$T$7+'T.'!$U$8</f>
        <v>19</v>
      </c>
      <c r="AN9" s="53">
        <f>'T.'!D12+'T.'!E12+'T.'!F12+'T.'!G12+'T.'!H12+'T.'!I12+'T.'!J12+'T.'!K12+'T.'!L12+'T.'!M12+'T.'!O12+'T.'!P12+'T.'!Q12+'T.'!R12+'T.'!S12+'T.'!T12+'T.'!U12+'T.'!V12</f>
        <v>2</v>
      </c>
      <c r="AO9" s="53">
        <f>'T.'!$D$13+'T.'!$E$14+'T.'!$F$15+'T.'!$G$16+'T.'!$H$6+'T.'!$I$7+'T.'!$J$8+'T.'!$K$9+'T.'!$L$10+'T.'!$M$11+'T.'!$O$13+'T.'!$P$14+'T.'!$Q$15+'T.'!$R$16+'T.'!$S$6+'T.'!$T$7+'T.'!$U$8+'T.'!$V$9</f>
        <v>19</v>
      </c>
      <c r="AP9" s="50">
        <f>'T.'!D12+'T.'!E12+'T.'!F12+'T.'!G12+'T.'!H12+'T.'!I12+'T.'!J12+'T.'!K12+'T.'!L12+'T.'!M12+'T.'!O12+'T.'!P12+'T.'!Q12+'T.'!R12+'T.'!S12+'T.'!T12+'T.'!U12+'T.'!V12+'T.'!W12</f>
        <v>2</v>
      </c>
      <c r="AQ9" s="50">
        <f>'T.'!$D$13+'T.'!$E$14+'T.'!$F$15+'T.'!$G$16+'T.'!$H$6+'T.'!$I$7+'T.'!$J$8+'T.'!$K$9+'T.'!$L$10+'T.'!$M$11+'T.'!$O$13+'T.'!$P$14+'T.'!$Q$15+'T.'!$R$16+'T.'!$S$6+'T.'!$T$7+'T.'!$U$8+'T.'!$V$9+'T.'!$W$10</f>
        <v>19</v>
      </c>
      <c r="AR9" s="53">
        <f>'T.'!D12+'T.'!E12+'T.'!F12+'T.'!G12+'T.'!H12+'T.'!I12+'T.'!J12+'T.'!K12+'T.'!L12+'T.'!M12+'T.'!O12+'T.'!P12+'T.'!Q12+'T.'!R12+'T.'!S12+'T.'!T12+'T.'!U12+'T.'!V12+'T.'!W12+'T.'!X12</f>
        <v>2</v>
      </c>
      <c r="AS9" s="53">
        <f>'T.'!$D$13+'T.'!$E$14+'T.'!$F$15+'T.'!$G$16+'T.'!$H$6+'T.'!$I$7+'T.'!$J$8+'T.'!$K$9+'T.'!$L$10+'T.'!$M$11+'T.'!$O$13+'T.'!$P$14+'T.'!$Q$15+'T.'!$R$16+'T.'!$S$6+'T.'!$T$7+'T.'!$U$8+'T.'!$V$9+'T.'!$W$10+'T.'!$X$11</f>
        <v>19</v>
      </c>
    </row>
    <row r="10" spans="1:45" ht="12.75">
      <c r="A10" s="59" t="str">
        <f>'T.'!B13</f>
        <v>V.ŞEHİR SPOR</v>
      </c>
      <c r="B10" s="50">
        <f>'T.'!C13</f>
        <v>3</v>
      </c>
      <c r="C10" s="50">
        <f>'T.'!$C$11</f>
        <v>4</v>
      </c>
      <c r="D10" s="53">
        <f>'T.'!C13+'T.'!D13</f>
        <v>7</v>
      </c>
      <c r="E10" s="53">
        <f>'T.'!$C$11+'T.'!$D$12</f>
        <v>4</v>
      </c>
      <c r="F10" s="50">
        <f>'T.'!C13+'T.'!D13</f>
        <v>7</v>
      </c>
      <c r="G10" s="50">
        <f>'T.'!$C$11+'T.'!$D$12</f>
        <v>4</v>
      </c>
      <c r="H10" s="53">
        <f>'T.'!C13+'T.'!D13+'T.'!F13</f>
        <v>7</v>
      </c>
      <c r="I10" s="53">
        <f>'T.'!$C$11+'T.'!$D$12+'T.'!$F$14</f>
        <v>8</v>
      </c>
      <c r="J10" s="50">
        <f>'T.'!C13+'T.'!D13+'T.'!F13+'T.'!G13</f>
        <v>10</v>
      </c>
      <c r="K10" s="50">
        <f>'T.'!$C$11+'T.'!$D$12+'T.'!$F$14+'T.'!$G$15</f>
        <v>8</v>
      </c>
      <c r="L10" s="53">
        <f>'T.'!C13+'T.'!D13+'T.'!F13+'T.'!G13+'T.'!H13</f>
        <v>10</v>
      </c>
      <c r="M10" s="53">
        <f>'T.'!$C$11+'T.'!$D$12+'T.'!$F$14+'T.'!$G$15+'T.'!$H$16</f>
        <v>8</v>
      </c>
      <c r="N10" s="50">
        <f>'T.'!C13+'T.'!D13+'T.'!F13+'T.'!G13+'T.'!H13+'T.'!I13</f>
        <v>10</v>
      </c>
      <c r="O10" s="50">
        <f>'T.'!$C$11+'T.'!$D$12+'T.'!$F$14+'T.'!$G$15+'T.'!$H$16+'T.'!$I$6</f>
        <v>8</v>
      </c>
      <c r="P10" s="53">
        <f>'T.'!C13+'T.'!D13+'T.'!F13+'T.'!G13+'T.'!H13+'T.'!I13+'T.'!J13</f>
        <v>10</v>
      </c>
      <c r="Q10" s="53">
        <f>'T.'!$C$11+'T.'!$D$12+'T.'!$F$14+'T.'!$G$15+'T.'!$H$16+'T.'!$I$6+'T.'!$J$7</f>
        <v>8</v>
      </c>
      <c r="R10" s="50">
        <f>'T.'!C13+'T.'!D13+'T.'!F13+'T.'!G13+'T.'!H13+'T.'!I13+'T.'!J13+'T.'!K13</f>
        <v>10</v>
      </c>
      <c r="S10" s="50">
        <f>'T.'!$C$11+'T.'!$D$12+'T.'!$F$14+'T.'!$G$15+'T.'!$H$16+'T.'!$I$6+'T.'!$J$7+'T.'!$K$8</f>
        <v>8</v>
      </c>
      <c r="T10" s="53">
        <f>'T.'!C13+'T.'!D13+'T.'!F13+'T.'!G13+'T.'!H13+'T.'!I13+'T.'!J13+'T.'!K13+'T.'!L13</f>
        <v>10</v>
      </c>
      <c r="U10" s="53">
        <f>'T.'!$C$11+'T.'!$D$12+'T.'!$F$14+'T.'!$G$15+'T.'!$H$16+'T.'!$I$6+'T.'!$J$7+'T.'!$K$8+'T.'!$L$9</f>
        <v>8</v>
      </c>
      <c r="V10" s="50">
        <f>'T.'!C13+'T.'!D13+'T.'!F13+'T.'!G13+'T.'!H13+'T.'!I13+'T.'!J13+'T.'!K13+'T.'!L13+'T.'!M13</f>
        <v>10</v>
      </c>
      <c r="W10" s="50">
        <f>'T.'!$C$11+'T.'!$D$12+'T.'!$F$14+'T.'!$G$15+'T.'!$H$16+'T.'!$I$6+'T.'!$J$7+'T.'!$K$8+'T.'!$L$9+'T.'!$M$10</f>
        <v>8</v>
      </c>
      <c r="X10" s="53">
        <f>'T.'!C13+'T.'!D13+'T.'!F13+'T.'!G13+'T.'!H13+'T.'!I13+'T.'!J13+'T.'!K13+'T.'!L13+'T.'!M13+'T.'!N13</f>
        <v>10</v>
      </c>
      <c r="Y10" s="53">
        <f>'T.'!$C$11+'T.'!$D$12+'T.'!$F$14+'T.'!$G$15+'T.'!$H$16+'T.'!$I$6+'T.'!$J$7+'T.'!$K$8+'T.'!$L$9+'T.'!$M$10+'T.'!$N$11</f>
        <v>8</v>
      </c>
      <c r="Z10" s="50">
        <f>'T.'!C13+'T.'!D13+'T.'!F13+'T.'!G13+'T.'!H13+'T.'!I13+'T.'!J13+'T.'!K13+'T.'!L13+'T.'!M13+'T.'!N13+'T.'!O13</f>
        <v>10</v>
      </c>
      <c r="AA10" s="50">
        <f>'T.'!$C$11+'T.'!$D$12+'T.'!$F$14+'T.'!$G$15+'T.'!$H$16+'T.'!$I$6+'T.'!$J$7+'T.'!$K$8+'T.'!$L$9+'T.'!$M$10+'T.'!$N$11+'T.'!$O$12</f>
        <v>8</v>
      </c>
      <c r="AB10" s="53">
        <f>'T.'!C13+'T.'!D13+'T.'!F13+'T.'!G13+'T.'!H13+'T.'!I13+'T.'!J13+'T.'!K13+'T.'!L13+'T.'!M13+'T.'!N13+'T.'!O13</f>
        <v>10</v>
      </c>
      <c r="AC10" s="53">
        <f>'T.'!$C$11+'T.'!$D$12+'T.'!$F$14+'T.'!$G$15+'T.'!$H$16+'T.'!$I$6+'T.'!$J$7+'T.'!$K$8+'T.'!$L$9+'T.'!$M$10+'T.'!$N$11+'T.'!$O$12</f>
        <v>8</v>
      </c>
      <c r="AD10" s="50">
        <f>'T.'!C13+'T.'!D13+'T.'!F13+'T.'!G13+'T.'!H13+'T.'!I13+'T.'!J13+'T.'!K13+'T.'!L13+'T.'!M13+'T.'!N13+'T.'!O13+'T.'!Q13</f>
        <v>10</v>
      </c>
      <c r="AE10" s="50">
        <f>'T.'!$C$11+'T.'!$D$12+'T.'!$F$14+'T.'!$G$15+'T.'!$H$16+'T.'!$I$6+'T.'!$J$7+'T.'!$K$8+'T.'!$L$9+'T.'!$M$10+'T.'!$N$11+'T.'!$O$12+'T.'!$Q$14</f>
        <v>8</v>
      </c>
      <c r="AF10" s="53">
        <f>'T.'!C13+'T.'!D13+'T.'!F13+'T.'!G13+'T.'!H13+'T.'!I13+'T.'!J13+'T.'!K13+'T.'!L13+'T.'!M13+'T.'!N13+'T.'!O13+'T.'!Q13+'T.'!R13</f>
        <v>10</v>
      </c>
      <c r="AG10" s="53">
        <f>'T.'!$C$11+'T.'!$D$12+'T.'!$F$14+'T.'!$G$15+'T.'!$H$16+'T.'!$I$6+'T.'!$J$7+'T.'!$K$8+'T.'!$L$9+'T.'!$M$10+'T.'!$N$11+'T.'!$O$12+'T.'!$Q$14+'T.'!$R$15</f>
        <v>8</v>
      </c>
      <c r="AH10" s="50">
        <f>'T.'!C13+'T.'!D13+'T.'!F13+'T.'!G13+'T.'!H13+'T.'!I13+'T.'!J13+'T.'!K13+'T.'!L13+'T.'!M13+'T.'!N13+'T.'!O13+'T.'!Q13+'T.'!R13+'T.'!S13</f>
        <v>10</v>
      </c>
      <c r="AI10" s="50">
        <f>'T.'!$C$11+'T.'!$D$12+'T.'!$F$14+'T.'!$G$15+'T.'!$H$16+'T.'!$I$6+'T.'!$J$7+'T.'!$K$8+'T.'!$L$9+'T.'!$M$10+'T.'!$N$11+'T.'!$O$12+'T.'!$Q$14+'T.'!$R$15+'T.'!$S$16</f>
        <v>8</v>
      </c>
      <c r="AJ10" s="53">
        <f>'T.'!C13+'T.'!D13+'T.'!F13+'T.'!G13+'T.'!H13+'T.'!I13+'T.'!J13+'T.'!K13+'T.'!L13+'T.'!M13+'T.'!N13+'T.'!O13+'T.'!Q13+'T.'!R13+'T.'!S13+'T.'!T13</f>
        <v>10</v>
      </c>
      <c r="AK10" s="53">
        <f>'T.'!$C$11+'T.'!$D$12+'T.'!$F$14+'T.'!$G$15+'T.'!$H$16+'T.'!$I$6+'T.'!$J$7+'T.'!$K$8+'T.'!$L$9+'T.'!$M$10+'T.'!$N$11+'T.'!$O$12+'T.'!$Q$14+'T.'!$R$15+'T.'!$S$16+'T.'!$T$6</f>
        <v>8</v>
      </c>
      <c r="AL10" s="50">
        <f>'T.'!C13+'T.'!D13+'T.'!F13+'T.'!G13+'T.'!H13+'T.'!I13+'T.'!J13+'T.'!K13+'T.'!L13+'T.'!M13+'T.'!N13+'T.'!O13+'T.'!Q13+'T.'!R13+'T.'!S13+'T.'!T13+'T.'!U13</f>
        <v>10</v>
      </c>
      <c r="AM10" s="50">
        <f>'T.'!$C$11+'T.'!$D$12+'T.'!$F$14+'T.'!$G$15+'T.'!$H$16+'T.'!$I$6+'T.'!$J$7+'T.'!$K$8+'T.'!$L$9+'T.'!$M$10+'T.'!$N$11+'T.'!$O$12+'T.'!$Q$14+'T.'!$R$15+'T.'!$S$16+'T.'!$T$6+'T.'!$U$7</f>
        <v>8</v>
      </c>
      <c r="AN10" s="53">
        <f>'T.'!C13+'T.'!D13+'T.'!F13+'T.'!G13+'T.'!H13+'T.'!I13+'T.'!J13+'T.'!K13+'T.'!L13+'T.'!M13+'T.'!N13+'T.'!O13+'T.'!Q13+'T.'!R13+'T.'!S13+'T.'!T13+'T.'!U13+'T.'!V13</f>
        <v>10</v>
      </c>
      <c r="AO10" s="53">
        <f>'T.'!$C$11+'T.'!$D$12+'T.'!$F$14+'T.'!$G$15+'T.'!$H$16+'T.'!$I$6+'T.'!$J$7+'T.'!$K$8+'T.'!$L$9+'T.'!$M$10+'T.'!$N$11+'T.'!$O$12+'T.'!$Q$14+'T.'!$R$15+'T.'!$S$16+'T.'!$T$6+'T.'!$U$7+'T.'!$V$8</f>
        <v>8</v>
      </c>
      <c r="AP10" s="50">
        <f>'T.'!C13+'T.'!D13+'T.'!F13+'T.'!G13+'T.'!H13+'T.'!I13+'T.'!J13+'T.'!K13+'T.'!L13+'T.'!M13+'T.'!N13+'T.'!O13+'T.'!Q13+'T.'!R13+'T.'!S13+'T.'!T13+'T.'!U13+'T.'!V13+'T.'!W13</f>
        <v>10</v>
      </c>
      <c r="AQ10" s="50">
        <f>'T.'!$C$11+'T.'!$D$12+'T.'!$F$14+'T.'!$G$15+'T.'!$H$16+'T.'!$I$6+'T.'!$J$7+'T.'!$K$8+'T.'!$L$9+'T.'!$M$10+'T.'!$N$11+'T.'!$O$12+'T.'!$Q$14+'T.'!$R$15+'T.'!$S$16+'T.'!$T$6+'T.'!$U$7+'T.'!$V$8+'T.'!$W$9</f>
        <v>8</v>
      </c>
      <c r="AR10" s="53">
        <f>'T.'!C13+'T.'!D13+'T.'!F13+'T.'!G13+'T.'!H13+'T.'!I13+'T.'!J13+'T.'!K13+'T.'!L13+'T.'!M13+'T.'!N13+'T.'!O13+'T.'!Q13+'T.'!R13+'T.'!S13+'T.'!T13+'T.'!U13+'T.'!V13+'T.'!W13+'T.'!X13</f>
        <v>10</v>
      </c>
      <c r="AS10" s="53">
        <f>'T.'!$C$11+'T.'!$D$12+'T.'!$F$14+'T.'!$G$15+'T.'!$H$16+'T.'!$I$6+'T.'!$J$7+'T.'!$K$8+'T.'!$L$9+'T.'!$M$10+'T.'!$N$11+'T.'!$O$12+'T.'!$Q$14+'T.'!$R$15+'T.'!$S$16+'T.'!$T$6+'T.'!$U$7+'T.'!$V$8+'T.'!$W$9+'T.'!$X$10</f>
        <v>8</v>
      </c>
    </row>
    <row r="11" spans="1:45" ht="12.75">
      <c r="A11" s="58" t="str">
        <f>'T.'!B14</f>
        <v>ŞANLIURFASPOR</v>
      </c>
      <c r="B11" s="50">
        <f>'T.'!C14</f>
        <v>13</v>
      </c>
      <c r="C11" s="50">
        <f>'T.'!$C$10</f>
        <v>0</v>
      </c>
      <c r="D11" s="53">
        <f>'T.'!C14+'T.'!D14</f>
        <v>21</v>
      </c>
      <c r="E11" s="53">
        <f>'T.'!$C$10+'T.'!$D$11</f>
        <v>0</v>
      </c>
      <c r="F11" s="50">
        <f>'T.'!C14+'T.'!D14+'T.'!E14</f>
        <v>30</v>
      </c>
      <c r="G11" s="50">
        <f>'T.'!$C$10+'T.'!$D$11+'T.'!$E$12</f>
        <v>0</v>
      </c>
      <c r="H11" s="53">
        <f>'T.'!C14+'T.'!D14+'T.'!E14+'T.'!F14</f>
        <v>34</v>
      </c>
      <c r="I11" s="53">
        <f>'T.'!$C$10+'T.'!$D$11+'T.'!$E$12+'T.'!$F$13</f>
        <v>0</v>
      </c>
      <c r="J11" s="50">
        <f>'T.'!C14+'T.'!D14+'T.'!E14+'T.'!F14</f>
        <v>34</v>
      </c>
      <c r="K11" s="50">
        <f>'T.'!$C$10+'T.'!$D$11+'T.'!$E$12+'T.'!$F$13</f>
        <v>0</v>
      </c>
      <c r="L11" s="53">
        <f>'T.'!C14+'T.'!D14+'T.'!E14+'T.'!F14+'T.'!H14</f>
        <v>34</v>
      </c>
      <c r="M11" s="53">
        <f>'T.'!$C$10+'T.'!$D$11+'T.'!$E$12+'T.'!$F$13+'T.'!$H$15</f>
        <v>0</v>
      </c>
      <c r="N11" s="50">
        <f>'T.'!C14+'T.'!D14+'T.'!E14+'T.'!F14+'T.'!H14+'T.'!I14</f>
        <v>34</v>
      </c>
      <c r="O11" s="50">
        <f>'T.'!$C$10+'T.'!$D$11+'T.'!$E$12+'T.'!$F$13+'T.'!$H$15+'T.'!$I$16</f>
        <v>0</v>
      </c>
      <c r="P11" s="53">
        <f>'T.'!C14+'T.'!D14+'T.'!E14+'T.'!F14+'T.'!H14+'T.'!I14+'T.'!J14</f>
        <v>34</v>
      </c>
      <c r="Q11" s="53">
        <f>'T.'!$C$10+'T.'!$D$11+'T.'!$E$12+'T.'!$F$13+'T.'!$H$15+'T.'!$I$16+'T.'!$J$6</f>
        <v>0</v>
      </c>
      <c r="R11" s="50">
        <f>'T.'!C14+'T.'!D14+'T.'!E14+'T.'!F14+'T.'!H14+'T.'!I14+'T.'!J14+'T.'!K14</f>
        <v>34</v>
      </c>
      <c r="S11" s="50">
        <f>'T.'!$C$10+'T.'!$D$11+'T.'!$E$12+'T.'!$F$13+'T.'!$H$15+'T.'!$I$16+'T.'!$J$6+'T.'!$K$7</f>
        <v>0</v>
      </c>
      <c r="T11" s="53">
        <f>'T.'!C14+'T.'!D14+'T.'!E14+'T.'!F14+'T.'!H14+'T.'!I14+'T.'!J14+'T.'!K14+'T.'!L14</f>
        <v>34</v>
      </c>
      <c r="U11" s="53">
        <f>'T.'!$C$10+'T.'!$D$11+'T.'!$E$12+'T.'!$F$13+'T.'!$H$15+'T.'!$I$16+'T.'!$J$6+'T.'!$K$7+'T.'!$L$8</f>
        <v>0</v>
      </c>
      <c r="V11" s="50">
        <f>'T.'!C14+'T.'!D14+'T.'!E14+'T.'!F14+'T.'!H14+'T.'!I14+'T.'!J14+'T.'!K14+'T.'!L14+'T.'!M14</f>
        <v>34</v>
      </c>
      <c r="W11" s="50">
        <f>'T.'!$C$10+'T.'!$D$11+'T.'!$E$12+'T.'!$F$13+'T.'!$H$15+'T.'!$I$16+'T.'!$J$6+'T.'!$K$7+'T.'!$L$8+'T.'!$M$9</f>
        <v>0</v>
      </c>
      <c r="X11" s="53">
        <f>'T.'!C14+'T.'!D14+'T.'!E14+'T.'!F14+'T.'!H14+'T.'!I14+'T.'!J14+'T.'!K14+'T.'!L14+'T.'!M14+'T.'!N14</f>
        <v>34</v>
      </c>
      <c r="Y11" s="53">
        <f>'T.'!$C$10+'T.'!$D$11+'T.'!$E$12+'T.'!$F$13+'T.'!$H$15+'T.'!$I$16+'T.'!$J$6+'T.'!$K$7+'T.'!$L$8+'T.'!$M$9+'T.'!$N$10</f>
        <v>0</v>
      </c>
      <c r="Z11" s="50">
        <f>'T.'!C14+'T.'!D14+'T.'!E14+'T.'!F14+'T.'!H14+'T.'!I14+'T.'!J14+'T.'!K14+'T.'!L14+'T.'!M14+'T.'!N14+'T.'!O14</f>
        <v>34</v>
      </c>
      <c r="AA11" s="50">
        <f>'T.'!$C$10+'T.'!$D$11+'T.'!$E$12+'T.'!$F$13+'T.'!$H$15+'T.'!$I$16+'T.'!$J$6+'T.'!$K$7+'T.'!$L$8+'T.'!$M$9+'T.'!$N$10+'T.'!$O$11</f>
        <v>0</v>
      </c>
      <c r="AB11" s="53">
        <f>'T.'!C14+'T.'!D14+'T.'!E14+'T.'!F14+'T.'!H14+'T.'!I14+'T.'!J14+'T.'!K14+'T.'!L14+'T.'!M14+'T.'!N14+'T.'!O14+'T.'!P14</f>
        <v>34</v>
      </c>
      <c r="AC11" s="53">
        <f>'T.'!$C$10+'T.'!$D$11+'T.'!$E$12+'T.'!$F$13+'T.'!$H$15+'T.'!$I$16+'T.'!$J$6+'T.'!$K$7+'T.'!$L$8+'T.'!$M$9+'T.'!$N$10+'T.'!$O$11+'T.'!$P$12</f>
        <v>0</v>
      </c>
      <c r="AD11" s="50">
        <f>'T.'!C14+'T.'!D14+'T.'!E14+'T.'!F14+'T.'!H14+'T.'!I14+'T.'!J14+'T.'!K14+'T.'!L14+'T.'!M14+'T.'!N14+'T.'!O14+'T.'!P14+'T.'!Q14</f>
        <v>34</v>
      </c>
      <c r="AE11" s="50">
        <f>'T.'!$C$10+'T.'!$D$11+'T.'!$E$12+'T.'!$F$13+'T.'!$H$15+'T.'!$I$16+'T.'!$J$6+'T.'!$K$7+'T.'!$L$8+'T.'!$M$9+'T.'!$N$10+'T.'!$O$11+'T.'!$P$12+'T.'!$Q$13</f>
        <v>0</v>
      </c>
      <c r="AF11" s="53">
        <f>'T.'!C14+'T.'!D14+'T.'!E14+'T.'!F14+'T.'!H14+'T.'!I14+'T.'!J14+'T.'!K14+'T.'!L14+'T.'!M14+'T.'!N14+'T.'!O14+'T.'!P14+'T.'!Q14</f>
        <v>34</v>
      </c>
      <c r="AG11" s="53">
        <f>'T.'!$C$10+'T.'!$D$11+'T.'!$E$12+'T.'!$F$13+'T.'!$H$15+'T.'!$I$16+'T.'!$J$6+'T.'!$K$7+'T.'!$L$8+'T.'!$M$9+'T.'!$N$10+'T.'!$O$11+'T.'!$P$12+'T.'!$Q$13</f>
        <v>0</v>
      </c>
      <c r="AH11" s="50">
        <f>'T.'!C14+'T.'!D14+'T.'!E14+'T.'!F14+'T.'!H14+'T.'!I14+'T.'!J14+'T.'!K14+'T.'!L14+'T.'!M14+'T.'!N14+'T.'!O14+'T.'!P14+'T.'!Q14+'T.'!S14</f>
        <v>34</v>
      </c>
      <c r="AI11" s="50">
        <f>'T.'!$C$10+'T.'!$D$11+'T.'!$E$12+'T.'!$F$13+'T.'!$H$15+'T.'!$I$16+'T.'!$J$6+'T.'!$K$7+'T.'!$L$8+'T.'!$M$9+'T.'!$N$10+'T.'!$O$11+'T.'!$P$12+'T.'!$Q$13+'T.'!$S$15</f>
        <v>0</v>
      </c>
      <c r="AJ11" s="53">
        <f>'T.'!C14+'T.'!D14+'T.'!E14+'T.'!F14+'T.'!H14+'T.'!I14+'T.'!J14+'T.'!K14+'T.'!L14+'T.'!M14+'T.'!N14+'T.'!O14+'T.'!P14+'T.'!Q14+'T.'!S14+'T.'!T14</f>
        <v>34</v>
      </c>
      <c r="AK11" s="53">
        <f>'T.'!$C$10+'T.'!$D$11+'T.'!$E$12+'T.'!$F$13+'T.'!$H$15+'T.'!$I$16+'T.'!$J$6+'T.'!$K$7+'T.'!$L$8+'T.'!$M$9+'T.'!$N$10+'T.'!$O$11+'T.'!$P$12+'T.'!$Q$13+'T.'!$S$15+'T.'!$T$16</f>
        <v>0</v>
      </c>
      <c r="AL11" s="50">
        <f>'T.'!C14+'T.'!D14+'T.'!E14+'T.'!F14+'T.'!H14+'T.'!I14+'T.'!J14+'T.'!K14+'T.'!L14+'T.'!M14+'T.'!N14+'T.'!O14+'T.'!P14+'T.'!Q14+'T.'!S14+'T.'!T14+'T.'!U14</f>
        <v>34</v>
      </c>
      <c r="AM11" s="50">
        <f>'T.'!$C$10+'T.'!$D$11+'T.'!$E$12+'T.'!$F$13+'T.'!$H$15+'T.'!$I$16+'T.'!$J$6+'T.'!$K$7+'T.'!$L$8+'T.'!$M$9+'T.'!$N$10+'T.'!$O$11+'T.'!$P$12+'T.'!$Q$13+'T.'!$S$15+'T.'!$T$16+'T.'!$U$6</f>
        <v>0</v>
      </c>
      <c r="AN11" s="53">
        <f>'T.'!C14+'T.'!D14+'T.'!E14+'T.'!F14+'T.'!H14+'T.'!I14+'T.'!J14+'T.'!K14+'T.'!L14+'T.'!M14+'T.'!N14+'T.'!O14+'T.'!P14+'T.'!Q14+'T.'!S14+'T.'!T14+'T.'!U14+'T.'!V14</f>
        <v>34</v>
      </c>
      <c r="AO11" s="53">
        <f>'T.'!$C$10+'T.'!$D$11+'T.'!$E$12+'T.'!$F$13+'T.'!$H$15+'T.'!$I$16+'T.'!$J$6+'T.'!$K$7+'T.'!$L$8+'T.'!$M$9+'T.'!$N$10+'T.'!$O$11+'T.'!$P$12+'T.'!$Q$13+'T.'!$S$15+'T.'!$T$16+'T.'!$U$6+'T.'!$V$7</f>
        <v>0</v>
      </c>
      <c r="AP11" s="50">
        <f>'T.'!C14+'T.'!D14+'T.'!E14+'T.'!F14+'T.'!H14+'T.'!I14+'T.'!J14+'T.'!K14+'T.'!L14+'T.'!M14+'T.'!N14+'T.'!O14+'T.'!P14+'T.'!Q14+'T.'!S14+'T.'!T14+'T.'!U14+'T.'!V14+'T.'!W14</f>
        <v>34</v>
      </c>
      <c r="AQ11" s="50">
        <f>'T.'!$C$10+'T.'!$D$11+'T.'!$E$12+'T.'!$F$13+'T.'!$H$15+'T.'!$I$16+'T.'!$J$6+'T.'!$K$7+'T.'!$L$8+'T.'!$M$9+'T.'!$N$10+'T.'!$O$11+'T.'!$P$12+'T.'!$Q$13+'T.'!$S$15+'T.'!$T$16+'T.'!$U$6+'T.'!$V$7+'T.'!$W$8</f>
        <v>0</v>
      </c>
      <c r="AR11" s="53">
        <f>'T.'!C14+'T.'!D14+'T.'!E14+'T.'!F14+'T.'!H14+'T.'!I14+'T.'!J14+'T.'!K14+'T.'!L14+'T.'!M14+'T.'!N14+'T.'!O14+'T.'!P14+'T.'!Q14+'T.'!S14+'T.'!T14+'T.'!U14+'T.'!V14+'T.'!W14+'T.'!X14</f>
        <v>34</v>
      </c>
      <c r="AS11" s="53">
        <f>'T.'!$C$10+'T.'!$D$11+'T.'!$E$12+'T.'!$F$13+'T.'!$H$15+'T.'!$I$16+'T.'!$J$6+'T.'!$K$7+'T.'!$L$8+'T.'!$M$9+'T.'!$N$10+'T.'!$O$11+'T.'!$P$12+'T.'!$Q$13+'T.'!$S$15+'T.'!$T$16+'T.'!$U$6+'T.'!$V$7+'T.'!$W$8+'T.'!$X$9</f>
        <v>0</v>
      </c>
    </row>
    <row r="12" spans="1:45" ht="12.75">
      <c r="A12" s="59" t="str">
        <f>'T.'!B15</f>
        <v>K.KÖPRÜ BLD. SPOR</v>
      </c>
      <c r="B12" s="50">
        <f>'T.'!C15</f>
        <v>8</v>
      </c>
      <c r="C12" s="50">
        <f>'T.'!$C$9</f>
        <v>0</v>
      </c>
      <c r="D12" s="53">
        <f>'T.'!C15+'T.'!D15</f>
        <v>12</v>
      </c>
      <c r="E12" s="53">
        <f>'T.'!$C$9+'T.'!$D$10</f>
        <v>3</v>
      </c>
      <c r="F12" s="50">
        <f>'T.'!C15+'T.'!D15+'T.'!E15</f>
        <v>14</v>
      </c>
      <c r="G12" s="50">
        <f>'T.'!$C$9+'T.'!$D$10+'T.'!$E$11</f>
        <v>8</v>
      </c>
      <c r="H12" s="53">
        <f>'T.'!C15+'T.'!D15+'T.'!E15+'T.'!F15</f>
        <v>20</v>
      </c>
      <c r="I12" s="53">
        <f>'T.'!$C$9+'T.'!$D$10+'T.'!$E$11+'T.'!$F$12</f>
        <v>8</v>
      </c>
      <c r="J12" s="50">
        <f>'T.'!C15+'T.'!D15+'T.'!E15+'T.'!F15+'T.'!G15</f>
        <v>20</v>
      </c>
      <c r="K12" s="50">
        <f>'T.'!$C$9+'T.'!$D$10+'T.'!$E$11+'T.'!$F$12+'T.'!$G$13</f>
        <v>11</v>
      </c>
      <c r="L12" s="53">
        <f>'T.'!C15+'T.'!D15+'T.'!E15+'T.'!F15+'T.'!G15+'T.'!H15</f>
        <v>20</v>
      </c>
      <c r="M12" s="53">
        <f>'T.'!$C$9+'T.'!$D$10+'T.'!$E$11+'T.'!$F$12+'T.'!$G$13+'T.'!$H$14</f>
        <v>11</v>
      </c>
      <c r="N12" s="50">
        <f>'T.'!C15+'T.'!D15+'T.'!E15+'T.'!F15+'T.'!G15+'T.'!H15</f>
        <v>20</v>
      </c>
      <c r="O12" s="50">
        <f>'T.'!$C$9+'T.'!$D$10+'T.'!$E$11+'T.'!$F$12+'T.'!$G$13+'T.'!$H$14</f>
        <v>11</v>
      </c>
      <c r="P12" s="53">
        <f>'T.'!C15+'T.'!D15+'T.'!E15+'T.'!F15+'T.'!G15+'T.'!H15+'T.'!J15</f>
        <v>20</v>
      </c>
      <c r="Q12" s="53">
        <f>'T.'!$C$9+'T.'!$D$10+'T.'!$E$11+'T.'!$F$12+'T.'!$G$13+'T.'!$H$14+'T.'!$J$16</f>
        <v>11</v>
      </c>
      <c r="R12" s="50">
        <f>'T.'!C15+'T.'!D15+'T.'!E15+'T.'!F15+'T.'!G15+'T.'!H15+'T.'!J15+'T.'!K15</f>
        <v>20</v>
      </c>
      <c r="S12" s="50">
        <f>'T.'!$C$9+'T.'!$D$10+'T.'!$E$11+'T.'!$F$12+'T.'!$G$13+'T.'!$H$14+'T.'!$J$16+'T.'!$L$6</f>
        <v>11</v>
      </c>
      <c r="T12" s="53">
        <f>'T.'!C15+'T.'!D15+'T.'!E15+'T.'!F15+'T.'!G15+'T.'!H15+'T.'!J15+'T.'!K15+'T.'!L15</f>
        <v>20</v>
      </c>
      <c r="U12" s="53">
        <f>'T.'!$C$9+'T.'!$D$10+'T.'!$E$11+'T.'!$F$12+'T.'!$G$13+'T.'!$H$14+'T.'!$J$16+'T.'!$L$6+'T.'!$M$7</f>
        <v>11</v>
      </c>
      <c r="V12" s="50">
        <f>'T.'!C15+'T.'!D15+'T.'!E15+'T.'!F15+'T.'!G15+'T.'!H15+'T.'!J15+'T.'!K15+'T.'!L15+'T.'!M15</f>
        <v>20</v>
      </c>
      <c r="W12" s="50">
        <f>'T.'!$C$9+'T.'!$D$10+'T.'!$E$11+'T.'!$F$12+'T.'!$G$13+'T.'!$H$14+'T.'!$J$16+'T.'!$L$6+'T.'!$M$7+'T.'!$N$8</f>
        <v>11</v>
      </c>
      <c r="X12" s="53">
        <f>'T.'!C15+'T.'!D15+'T.'!E15+'T.'!F15+'T.'!G15+'T.'!H15+'T.'!J15+'T.'!K15+'T.'!L15+'T.'!M15+'T.'!N15</f>
        <v>20</v>
      </c>
      <c r="Y12" s="53">
        <f>'T.'!$C$9+'T.'!$D$10+'T.'!$E$11+'T.'!$F$12+'T.'!$G$13+'T.'!$H$14+'T.'!$J$16+'T.'!$L$6+'T.'!$M$7+'T.'!$N$8+'T.'!$O$9</f>
        <v>11</v>
      </c>
      <c r="Z12" s="50">
        <f>'T.'!C15+'T.'!D15+'T.'!E15+'T.'!F15+'T.'!G15+'T.'!H15+'T.'!J15+'T.'!K15+'T.'!L15+'T.'!M15+'T.'!N15+'T.'!O15</f>
        <v>20</v>
      </c>
      <c r="AA12" s="50">
        <f>'T.'!$C$9+'T.'!$D$10+'T.'!$E$11+'T.'!$F$12+'T.'!$G$13+'T.'!$H$14+'T.'!$J$16+'T.'!$L$6+'T.'!$M$7+'T.'!$N$8+'T.'!$O$9+'T.'!$P$10</f>
        <v>11</v>
      </c>
      <c r="AB12" s="53">
        <f>'T.'!C15+'T.'!D15+'T.'!E15+'T.'!F15+'T.'!G15+'T.'!H15+'T.'!J15+'T.'!K15+'T.'!L15+'T.'!M15+'T.'!N15+'T.'!O15+'T.'!P15</f>
        <v>20</v>
      </c>
      <c r="AC12" s="53">
        <f>'T.'!$C$9+'T.'!$D$10+'T.'!$E$11+'T.'!$F$12+'T.'!$G$13+'T.'!$H$14+'T.'!$J$16+'T.'!$L$6+'T.'!$M$7+'T.'!$N$8+'T.'!$O$9+'T.'!$P$10+'T.'!$P$11</f>
        <v>11</v>
      </c>
      <c r="AD12" s="50">
        <f>'T.'!C15+'T.'!D15+'T.'!E15+'T.'!F15+'T.'!G15+'T.'!H15+'T.'!J15+'T.'!K15+'T.'!L15+'T.'!M15+'T.'!N15+'T.'!O15+'T.'!P15+'T.'!Q15</f>
        <v>20</v>
      </c>
      <c r="AE12" s="50">
        <f>'T.'!$C$9+'T.'!$D$10+'T.'!$E$11+'T.'!$F$12+'T.'!$G$13+'T.'!$H$14+'T.'!$J$16+'T.'!$L$6+'T.'!$M$7+'T.'!$N$8+'T.'!$O$9+'T.'!$P$10+'T.'!$P$11+'T.'!$Q$12</f>
        <v>11</v>
      </c>
      <c r="AF12" s="53">
        <f>'T.'!C15+'T.'!D15+'T.'!E15+'T.'!F15+'T.'!G15+'T.'!H15+'T.'!J15+'T.'!K15+'T.'!L15+'T.'!M15+'T.'!N15+'T.'!O15+'T.'!P15+'T.'!Q15+'T.'!R15</f>
        <v>20</v>
      </c>
      <c r="AG12" s="53">
        <f>'T.'!$C$9+'T.'!$D$10+'T.'!$E$11+'T.'!$F$12+'T.'!$G$13+'T.'!$H$14+'T.'!$J$16+'T.'!$L$6+'T.'!$M$7+'T.'!$N$8+'T.'!$O$9+'T.'!$P$10+'T.'!$P$11+'T.'!$Q$12+'T.'!$R$13</f>
        <v>11</v>
      </c>
      <c r="AH12" s="50">
        <f>'T.'!C15+'T.'!D15+'T.'!E15+'T.'!F15+'T.'!G15+'T.'!H15+'T.'!J15+'T.'!K15+'T.'!L15+'T.'!M15+'T.'!N15+'T.'!O15+'T.'!P15+'T.'!Q15+'T.'!R15+'T.'!S15</f>
        <v>20</v>
      </c>
      <c r="AI12" s="50">
        <f>'T.'!$C$9+'T.'!$D$10+'T.'!$E$11+'T.'!$F$12+'T.'!$G$13+'T.'!$H$14+'T.'!$J$16+'T.'!$L$6+'T.'!$M$7+'T.'!$N$8+'T.'!$O$9+'T.'!$P$10+'T.'!$P$11+'T.'!$Q$12+'T.'!$R$13+'T.'!$S$14</f>
        <v>11</v>
      </c>
      <c r="AJ12" s="53">
        <f>'T.'!C15+'T.'!D15+'T.'!E15+'T.'!F15+'T.'!G15+'T.'!H15+'T.'!J15+'T.'!K15+'T.'!L15+'T.'!M15+'T.'!N15+'T.'!O15+'T.'!P15+'T.'!Q15+'T.'!R15+'T.'!S15</f>
        <v>20</v>
      </c>
      <c r="AK12" s="53">
        <f>'T.'!$C$9+'T.'!$D$10+'T.'!$E$11+'T.'!$F$12+'T.'!$G$13+'T.'!$H$14+'T.'!$J$16+'T.'!$L$6+'T.'!$M$7+'T.'!$N$8+'T.'!$O$9+'T.'!$P$10+'T.'!$P$11+'T.'!$Q$12+'T.'!$R$13+'T.'!$S$14</f>
        <v>11</v>
      </c>
      <c r="AL12" s="50">
        <f>'T.'!C15+'T.'!D15+'T.'!E15+'T.'!F15+'T.'!G15+'T.'!H15+'T.'!J15+'T.'!K15+'T.'!L15+'T.'!M15+'T.'!N15+'T.'!O15+'T.'!P15+'T.'!Q15+'T.'!R15+'T.'!S15+'T.'!U15</f>
        <v>20</v>
      </c>
      <c r="AM12" s="50">
        <f>'T.'!$C$9+'T.'!$D$10+'T.'!$E$11+'T.'!$F$12+'T.'!$G$13+'T.'!$H$14+'T.'!$J$16+'T.'!$L$6+'T.'!$M$7+'T.'!$N$8+'T.'!$O$9+'T.'!$P$10+'T.'!$P$11+'T.'!$Q$12+'T.'!$R$13+'T.'!$S$14+'T.'!$U$16</f>
        <v>11</v>
      </c>
      <c r="AN12" s="53">
        <f>'T.'!C15+'T.'!D15+'T.'!E15+'T.'!F15+'T.'!G15+'T.'!H15+'T.'!J15+'T.'!K15+'T.'!L15+'T.'!M15+'T.'!N15+'T.'!O15+'T.'!P15+'T.'!Q15+'T.'!R15+'T.'!S15+'T.'!U15+'T.'!V15</f>
        <v>20</v>
      </c>
      <c r="AO12" s="53">
        <f>'T.'!$C$9+'T.'!$D$10+'T.'!$E$11+'T.'!$F$12+'T.'!$G$13+'T.'!$H$14+'T.'!$J$16+'T.'!$L$6+'T.'!$M$7+'T.'!$N$8+'T.'!$O$9+'T.'!$P$10+'T.'!$P$11+'T.'!$Q$12+'T.'!$R$13+'T.'!$S$14+'T.'!$U$16+'T.'!$V$6</f>
        <v>11</v>
      </c>
      <c r="AP12" s="50">
        <f>'T.'!C15+'T.'!D15+'T.'!E15+'T.'!F15+'T.'!G15+'T.'!H15+'T.'!J15+'T.'!K15+'T.'!L15+'T.'!M15+'T.'!N15+'T.'!O15+'T.'!P15+'T.'!Q15+'T.'!R15+'T.'!S15+'T.'!U15+'T.'!V15+'T.'!W15</f>
        <v>20</v>
      </c>
      <c r="AQ12" s="50">
        <f>'T.'!$C$9+'T.'!$D$10+'T.'!$E$11+'T.'!$F$12+'T.'!$G$13+'T.'!$H$14+'T.'!$J$16+'T.'!$L$6+'T.'!$M$7+'T.'!$N$8+'T.'!$O$9+'T.'!$P$10+'T.'!$P$11+'T.'!$Q$12+'T.'!$R$13+'T.'!$S$14+'T.'!$U$16+'T.'!$V$6+'T.'!$W$7</f>
        <v>11</v>
      </c>
      <c r="AR12" s="53">
        <f>'T.'!C15+'T.'!D15+'T.'!E15+'T.'!F15+'T.'!G15+'T.'!H15+'T.'!J15+'T.'!K15+'T.'!L15+'T.'!M15+'T.'!N15+'T.'!O15+'T.'!P15+'T.'!Q15+'T.'!R15+'T.'!S15+'T.'!U15+'T.'!V15+'T.'!W15+'T.'!X15</f>
        <v>20</v>
      </c>
      <c r="AS12" s="53">
        <f>'T.'!$C$9+'T.'!$D$10+'T.'!$E$11+'T.'!$F$12+'T.'!$G$13+'T.'!$H$14+'T.'!$J$16+'T.'!$L$6+'T.'!$M$7+'T.'!$N$8+'T.'!$O$9+'T.'!$P$10+'T.'!$P$11+'T.'!$Q$12+'T.'!$R$13+'T.'!$S$14+'T.'!$U$16+'T.'!$V$6+'T.'!$W$7+'T.'!$X$8</f>
        <v>11</v>
      </c>
    </row>
    <row r="13" spans="1:45" ht="12.75">
      <c r="A13" s="58" t="str">
        <f>'T.'!B16</f>
        <v>KARTAL GÜCÜ </v>
      </c>
      <c r="B13" s="50">
        <f>'T.'!C16</f>
        <v>1</v>
      </c>
      <c r="C13" s="50">
        <f>'T.'!$C$8</f>
        <v>4</v>
      </c>
      <c r="D13" s="53">
        <f>'T.'!C16+'T.'!D16</f>
        <v>2</v>
      </c>
      <c r="E13" s="53">
        <f>'T.'!$C$8+'T.'!$D$9</f>
        <v>6</v>
      </c>
      <c r="F13" s="50">
        <f>'T.'!C16+'T.'!D16+'T.'!E16</f>
        <v>2</v>
      </c>
      <c r="G13" s="50">
        <f>'T.'!$C$8+'T.'!$D$9+'T.'!$E$10</f>
        <v>9</v>
      </c>
      <c r="H13" s="53">
        <f>'T.'!C16+'T.'!D16+'T.'!E16+'T.'!F16</f>
        <v>2</v>
      </c>
      <c r="I13" s="53">
        <f>'T.'!$C$8+'T.'!$D$9+'T.'!$E$10+'T.'!$F$11</f>
        <v>17</v>
      </c>
      <c r="J13" s="50">
        <f>'T.'!C16+'T.'!D16+'T.'!E16+'T.'!F16+'T.'!G16</f>
        <v>2</v>
      </c>
      <c r="K13" s="50">
        <f>'T.'!$C$8+'T.'!$D$9+'T.'!$E$10+'T.'!$F$11+'T.'!$G$12</f>
        <v>19</v>
      </c>
      <c r="L13" s="53">
        <f>'T.'!C16+'T.'!D16+'T.'!E16+'T.'!F16+'T.'!G16+'T.'!H16</f>
        <v>2</v>
      </c>
      <c r="M13" s="53">
        <f>'T.'!$C$8+'T.'!$D$9+'T.'!$E$10+'T.'!$F$11+'T.'!$G$12+'T.'!$H$13</f>
        <v>19</v>
      </c>
      <c r="N13" s="50">
        <f>'T.'!C16+'T.'!D16+'T.'!E16+'T.'!F16+'T.'!G16+'T.'!H16+'T.'!I16</f>
        <v>2</v>
      </c>
      <c r="O13" s="50">
        <f>'T.'!$C$8+'T.'!$D$9+'T.'!$E$10+'T.'!$F$11+'T.'!$G$12+'T.'!$H$13+'T.'!$I$14</f>
        <v>19</v>
      </c>
      <c r="P13" s="53">
        <f>'T.'!C16+'T.'!D16+'T.'!E16+'T.'!F16+'T.'!G16+'T.'!H16+'T.'!I16+'T.'!J16</f>
        <v>2</v>
      </c>
      <c r="Q13" s="53">
        <f>'T.'!$C$8+'T.'!$D$9+'T.'!$E$10+'T.'!$F$11+'T.'!$G$12+'T.'!$H$13+'T.'!$I$14+'T.'!$J$15</f>
        <v>19</v>
      </c>
      <c r="R13" s="50">
        <f>'T.'!C16+'T.'!D16+'T.'!E16+'T.'!F16+'T.'!G16+'T.'!H16+'T.'!I16+'T.'!J16</f>
        <v>2</v>
      </c>
      <c r="S13" s="50">
        <f>'T.'!$C$8+'T.'!$D$9+'T.'!$E$10+'T.'!$F$11+'T.'!$G$12+'T.'!$H$13+'T.'!$I$14+'T.'!$J$15</f>
        <v>19</v>
      </c>
      <c r="T13" s="53">
        <f>'T.'!C16+'T.'!D16+'T.'!E16+'T.'!F16+'T.'!G16+'T.'!H16+'T.'!I16+'T.'!J16+'T.'!L16</f>
        <v>2</v>
      </c>
      <c r="U13" s="53">
        <f>'T.'!$C$8+'T.'!$D$9+'T.'!$E$10+'T.'!$F$11+'T.'!$G$12+'T.'!$H$13+'T.'!$I$14+'T.'!$J$15+'T.'!$L$6</f>
        <v>19</v>
      </c>
      <c r="V13" s="50">
        <f>'T.'!C16+'T.'!D16+'T.'!E16+'T.'!F16+'T.'!G16+'T.'!H16+'T.'!I16+'T.'!J16+'T.'!L16+'T.'!M16</f>
        <v>2</v>
      </c>
      <c r="W13" s="50">
        <f>'T.'!$C$8+'T.'!$D$9+'T.'!$E$10+'T.'!$F$11+'T.'!$G$12+'T.'!$H$13+'T.'!$I$14+'T.'!$J$15+'T.'!$L$6+'T.'!$M$7</f>
        <v>19</v>
      </c>
      <c r="X13" s="53">
        <f>'T.'!C16+'T.'!D16+'T.'!E16+'T.'!F16+'T.'!G16+'T.'!H16+'T.'!I16+'T.'!J16+'T.'!L16+'T.'!M16+'T.'!N16</f>
        <v>2</v>
      </c>
      <c r="Y13" s="53">
        <f>'T.'!$C$8+'T.'!$D$9+'T.'!$E$10+'T.'!$F$11+'T.'!$G$12+'T.'!$H$13+'T.'!$I$14+'T.'!$J$15+'T.'!$L$6+'T.'!$M$7+'T.'!$N$8</f>
        <v>19</v>
      </c>
      <c r="Z13" s="50">
        <f>'T.'!C16+'T.'!D16+'T.'!E16+'T.'!F16+'T.'!G16+'T.'!H16+'T.'!I16+'T.'!J16+'T.'!L16+'T.'!M16+'T.'!N16+'T.'!O16</f>
        <v>2</v>
      </c>
      <c r="AA13" s="50">
        <f>'T.'!$C$8+'T.'!$D$9+'T.'!$E$10+'T.'!$F$11+'T.'!$G$12+'T.'!$H$13+'T.'!$I$14+'T.'!$J$15+'T.'!$L$6+'T.'!$M$7+'T.'!$N$8+'T.'!$O$9</f>
        <v>19</v>
      </c>
      <c r="AB13" s="53">
        <f>'T.'!C16+'T.'!D16+'T.'!E16+'T.'!F16+'T.'!G16+'T.'!H16+'T.'!I16+'T.'!J16+'T.'!L16+'T.'!M16+'T.'!N16+'T.'!O16+'T.'!P16</f>
        <v>2</v>
      </c>
      <c r="AC13" s="53">
        <f>'T.'!$C$8+'T.'!$D$9+'T.'!$E$10+'T.'!$F$11+'T.'!$G$12+'T.'!$H$13+'T.'!$I$14+'T.'!$J$15+'T.'!$L$6+'T.'!$M$7+'T.'!$N$8+'T.'!$O$9+'T.'!$P$10</f>
        <v>19</v>
      </c>
      <c r="AD13" s="50">
        <f>'T.'!C16+'T.'!D16+'T.'!E16+'T.'!F16+'T.'!G16+'T.'!H16+'T.'!I16+'T.'!J16+'T.'!L16+'T.'!M16+'T.'!N16+'T.'!O16+'T.'!P16+'T.'!Q16</f>
        <v>2</v>
      </c>
      <c r="AE13" s="50">
        <f>'T.'!$C$8+'T.'!$D$9+'T.'!$E$10+'T.'!$F$11+'T.'!$G$12+'T.'!$H$13+'T.'!$I$14+'T.'!$J$15+'T.'!$L$6+'T.'!$M$7+'T.'!$N$8+'T.'!$O$9+'T.'!$P$10+'T.'!$Q$11</f>
        <v>19</v>
      </c>
      <c r="AF13" s="53">
        <f>'T.'!C16+'T.'!D16+'T.'!E16+'T.'!F16+'T.'!G16+'T.'!H16+'T.'!I16+'T.'!J16+'T.'!L16+'T.'!M16+'T.'!N16+'T.'!O16+'T.'!P16+'T.'!Q16+'T.'!R16</f>
        <v>2</v>
      </c>
      <c r="AG13" s="53">
        <f>'T.'!$C$8+'T.'!$D$9+'T.'!$E$10+'T.'!$F$11+'T.'!$G$12+'T.'!$H$13+'T.'!$I$14+'T.'!$J$15+'T.'!$L$6+'T.'!$M$7+'T.'!$N$8+'T.'!$O$9+'T.'!$P$10+'T.'!$Q$11+'T.'!$R$12</f>
        <v>19</v>
      </c>
      <c r="AH13" s="50">
        <f>'T.'!C16+'T.'!D16+'T.'!E16+'T.'!F16+'T.'!G16+'T.'!H16+'T.'!I16+'T.'!J16+'T.'!L16+'T.'!M16+'T.'!N16+'T.'!O16+'T.'!P16+'T.'!Q16+'T.'!R16+'T.'!S16</f>
        <v>2</v>
      </c>
      <c r="AI13" s="50">
        <f>'T.'!$C$8+'T.'!$D$9+'T.'!$E$10+'T.'!$F$11+'T.'!$G$12+'T.'!$H$13+'T.'!$I$14+'T.'!$J$15+'T.'!$L$6+'T.'!$M$7+'T.'!$N$8+'T.'!$O$9+'T.'!$P$10+'T.'!$Q$11+'T.'!$R$12+'T.'!$S$13</f>
        <v>19</v>
      </c>
      <c r="AJ13" s="53">
        <f>'T.'!C16+'T.'!D16+'T.'!E16+'T.'!F16+'T.'!G16+'T.'!H16+'T.'!I16+'T.'!J16+'T.'!L16+'T.'!M16+'T.'!N16+'T.'!O16+'T.'!P16+'T.'!Q16+'T.'!R16+'T.'!S16+'T.'!T16</f>
        <v>2</v>
      </c>
      <c r="AK13" s="53">
        <f>'T.'!$C$8+'T.'!$D$9+'T.'!$E$10+'T.'!$F$11+'T.'!$G$12+'T.'!$H$13+'T.'!$I$14+'T.'!$J$15+'T.'!$L$6+'T.'!$M$7+'T.'!$N$8+'T.'!$O$9+'T.'!$P$10+'T.'!$Q$11+'T.'!$R$12+'T.'!$S$13+'T.'!$T$14</f>
        <v>19</v>
      </c>
      <c r="AL13" s="50">
        <f>'T.'!C16+'T.'!D16+'T.'!E16+'T.'!F16+'T.'!G16+'T.'!H16+'T.'!I16+'T.'!J16+'T.'!L16+'T.'!M16+'T.'!N16+'T.'!O16+'T.'!P16+'T.'!Q16+'T.'!R16+'T.'!S16+'T.'!T16+'T.'!U16</f>
        <v>2</v>
      </c>
      <c r="AM13" s="50">
        <f>'T.'!$C$8+'T.'!$D$9+'T.'!$E$10+'T.'!$F$11+'T.'!$G$12+'T.'!$H$13+'T.'!$I$14+'T.'!$J$15+'T.'!$L$6+'T.'!$M$7+'T.'!$N$8+'T.'!$O$9+'T.'!$P$10+'T.'!$Q$11+'T.'!$R$12+'T.'!$S$13+'T.'!$T$14+'T.'!$V$15</f>
        <v>19</v>
      </c>
      <c r="AN13" s="53">
        <f>'T.'!C16+'T.'!D16+'T.'!E16+'T.'!F16+'T.'!G16+'T.'!H16+'T.'!I16+'T.'!J16+'T.'!L16+'T.'!M16+'T.'!N16+'T.'!O16+'T.'!P16+'T.'!Q16+'T.'!R16+'T.'!S16+'T.'!T16+'T.'!U16</f>
        <v>2</v>
      </c>
      <c r="AO13" s="53">
        <f>'T.'!$C$8+'T.'!$D$9+'T.'!$E$10+'T.'!$F$11+'T.'!$G$12+'T.'!$H$13+'T.'!$I$14+'T.'!$J$15+'T.'!$L$6+'T.'!$M$7+'T.'!$N$8+'T.'!$O$9+'T.'!$P$10+'T.'!$Q$11+'T.'!$R$12+'T.'!$S$13+'T.'!$T$14+'T.'!$V$15</f>
        <v>19</v>
      </c>
      <c r="AP13" s="50">
        <f>'T.'!C16+'T.'!D16+'T.'!E16+'T.'!F16+'T.'!G16+'T.'!H16+'T.'!I16+'T.'!J16+'T.'!L16+'T.'!M16+'T.'!N16+'T.'!O16+'T.'!P16+'T.'!Q16+'T.'!R16+'T.'!S16+'T.'!T16+'T.'!U16+'T.'!W16</f>
        <v>2</v>
      </c>
      <c r="AQ13" s="50">
        <f>'T.'!$C$8+'T.'!$D$9+'T.'!$E$10+'T.'!$F$11+'T.'!$G$12+'T.'!$H$13+'T.'!$I$14+'T.'!$J$15+'T.'!$L$6+'T.'!$M$7+'T.'!$N$8+'T.'!$O$9+'T.'!$P$10+'T.'!$Q$11+'T.'!$R$12+'T.'!$S$13+'T.'!$T$14+'T.'!$V$15+'T.'!$W$6</f>
        <v>19</v>
      </c>
      <c r="AR13" s="53">
        <f>'T.'!C16+'T.'!D16+'T.'!E16+'T.'!F16+'T.'!G16+'T.'!H16+'T.'!I16+'T.'!J16+'T.'!L16+'T.'!M16+'T.'!N16+'T.'!O16+'T.'!P16+'T.'!Q16+'T.'!R16+'T.'!S16+'T.'!T16+'T.'!U16+'T.'!W16+'T.'!X16</f>
        <v>2</v>
      </c>
      <c r="AS13" s="53">
        <f>'T.'!$C$8+'T.'!$D$9+'T.'!$E$10+'T.'!$F$11+'T.'!$G$12+'T.'!$H$13+'T.'!$I$14+'T.'!$J$15+'T.'!$L$6+'T.'!$M$7+'T.'!$N$8+'T.'!$O$9+'T.'!$P$10+'T.'!$Q$11+'T.'!$R$12+'T.'!$S$13+'T.'!$T$14+'T.'!$V$15+'T.'!$W$6+'T.'!$X$7</f>
        <v>19</v>
      </c>
    </row>
    <row r="14" spans="1:45" ht="12.75">
      <c r="A14" s="59" t="str">
        <f>'T.'!B17</f>
        <v>BAY</v>
      </c>
      <c r="B14" s="102" t="s">
        <v>73</v>
      </c>
      <c r="C14" s="102" t="s">
        <v>73</v>
      </c>
      <c r="D14" s="101" t="s">
        <v>73</v>
      </c>
      <c r="E14" s="101" t="s">
        <v>73</v>
      </c>
      <c r="F14" s="102" t="s">
        <v>73</v>
      </c>
      <c r="G14" s="102" t="s">
        <v>73</v>
      </c>
      <c r="H14" s="101" t="s">
        <v>73</v>
      </c>
      <c r="I14" s="101" t="s">
        <v>73</v>
      </c>
      <c r="J14" s="102" t="s">
        <v>73</v>
      </c>
      <c r="K14" s="102" t="s">
        <v>73</v>
      </c>
      <c r="L14" s="101" t="s">
        <v>73</v>
      </c>
      <c r="M14" s="101" t="s">
        <v>73</v>
      </c>
      <c r="N14" s="102" t="s">
        <v>73</v>
      </c>
      <c r="O14" s="102" t="s">
        <v>73</v>
      </c>
      <c r="P14" s="101" t="s">
        <v>73</v>
      </c>
      <c r="Q14" s="101" t="s">
        <v>73</v>
      </c>
      <c r="R14" s="102" t="s">
        <v>73</v>
      </c>
      <c r="S14" s="102" t="s">
        <v>73</v>
      </c>
      <c r="T14" s="101" t="s">
        <v>73</v>
      </c>
      <c r="U14" s="101" t="s">
        <v>73</v>
      </c>
      <c r="V14" s="102" t="s">
        <v>73</v>
      </c>
      <c r="W14" s="102" t="s">
        <v>73</v>
      </c>
      <c r="X14" s="101" t="s">
        <v>73</v>
      </c>
      <c r="Y14" s="101" t="s">
        <v>73</v>
      </c>
      <c r="Z14" s="102" t="s">
        <v>73</v>
      </c>
      <c r="AA14" s="102" t="s">
        <v>73</v>
      </c>
      <c r="AB14" s="101" t="s">
        <v>73</v>
      </c>
      <c r="AC14" s="101" t="s">
        <v>73</v>
      </c>
      <c r="AD14" s="102" t="s">
        <v>73</v>
      </c>
      <c r="AE14" s="102" t="s">
        <v>73</v>
      </c>
      <c r="AF14" s="101" t="s">
        <v>73</v>
      </c>
      <c r="AG14" s="101" t="s">
        <v>73</v>
      </c>
      <c r="AH14" s="102" t="s">
        <v>73</v>
      </c>
      <c r="AI14" s="102" t="s">
        <v>73</v>
      </c>
      <c r="AJ14" s="101" t="s">
        <v>73</v>
      </c>
      <c r="AK14" s="101" t="s">
        <v>73</v>
      </c>
      <c r="AL14" s="102" t="s">
        <v>73</v>
      </c>
      <c r="AM14" s="102" t="s">
        <v>73</v>
      </c>
      <c r="AN14" s="101" t="s">
        <v>73</v>
      </c>
      <c r="AO14" s="101" t="s">
        <v>73</v>
      </c>
      <c r="AP14" s="102" t="s">
        <v>73</v>
      </c>
      <c r="AQ14" s="102" t="s">
        <v>73</v>
      </c>
      <c r="AR14" s="101" t="s">
        <v>73</v>
      </c>
      <c r="AS14" s="101" t="s">
        <v>73</v>
      </c>
    </row>
    <row r="15" spans="1:45" ht="12.75">
      <c r="A15" s="62" t="s">
        <v>27</v>
      </c>
      <c r="B15" s="51">
        <f aca="true" t="shared" si="0" ref="B15:AS15">SUM(B3:B14)</f>
        <v>38</v>
      </c>
      <c r="C15" s="56">
        <f t="shared" si="0"/>
        <v>38</v>
      </c>
      <c r="D15" s="54">
        <f t="shared" si="0"/>
        <v>66</v>
      </c>
      <c r="E15" s="54">
        <f t="shared" si="0"/>
        <v>66</v>
      </c>
      <c r="F15" s="56">
        <f t="shared" si="0"/>
        <v>95</v>
      </c>
      <c r="G15" s="56">
        <f t="shared" si="0"/>
        <v>95</v>
      </c>
      <c r="H15" s="54">
        <f t="shared" si="0"/>
        <v>126</v>
      </c>
      <c r="I15" s="54">
        <f t="shared" si="0"/>
        <v>126</v>
      </c>
      <c r="J15" s="56">
        <f t="shared" si="0"/>
        <v>145</v>
      </c>
      <c r="K15" s="56">
        <f t="shared" si="0"/>
        <v>145</v>
      </c>
      <c r="L15" s="54">
        <f t="shared" si="0"/>
        <v>145</v>
      </c>
      <c r="M15" s="54">
        <f t="shared" si="0"/>
        <v>145</v>
      </c>
      <c r="N15" s="56">
        <f t="shared" si="0"/>
        <v>145</v>
      </c>
      <c r="O15" s="56">
        <f t="shared" si="0"/>
        <v>145</v>
      </c>
      <c r="P15" s="54">
        <f t="shared" si="0"/>
        <v>145</v>
      </c>
      <c r="Q15" s="54">
        <f t="shared" si="0"/>
        <v>145</v>
      </c>
      <c r="R15" s="56">
        <f t="shared" si="0"/>
        <v>145</v>
      </c>
      <c r="S15" s="56">
        <f t="shared" si="0"/>
        <v>145</v>
      </c>
      <c r="T15" s="54">
        <f t="shared" si="0"/>
        <v>145</v>
      </c>
      <c r="U15" s="54">
        <f t="shared" si="0"/>
        <v>145</v>
      </c>
      <c r="V15" s="56">
        <f t="shared" si="0"/>
        <v>145</v>
      </c>
      <c r="W15" s="56">
        <f t="shared" si="0"/>
        <v>145</v>
      </c>
      <c r="X15" s="54">
        <f t="shared" si="0"/>
        <v>145</v>
      </c>
      <c r="Y15" s="54">
        <f t="shared" si="0"/>
        <v>145</v>
      </c>
      <c r="Z15" s="56">
        <f t="shared" si="0"/>
        <v>145</v>
      </c>
      <c r="AA15" s="56">
        <f t="shared" si="0"/>
        <v>145</v>
      </c>
      <c r="AB15" s="54">
        <f t="shared" si="0"/>
        <v>145</v>
      </c>
      <c r="AC15" s="54">
        <f t="shared" si="0"/>
        <v>145</v>
      </c>
      <c r="AD15" s="56">
        <f t="shared" si="0"/>
        <v>145</v>
      </c>
      <c r="AE15" s="56">
        <f t="shared" si="0"/>
        <v>145</v>
      </c>
      <c r="AF15" s="54">
        <f t="shared" si="0"/>
        <v>145</v>
      </c>
      <c r="AG15" s="54">
        <f t="shared" si="0"/>
        <v>145</v>
      </c>
      <c r="AH15" s="56">
        <f t="shared" si="0"/>
        <v>145</v>
      </c>
      <c r="AI15" s="56">
        <f t="shared" si="0"/>
        <v>145</v>
      </c>
      <c r="AJ15" s="54">
        <f t="shared" si="0"/>
        <v>145</v>
      </c>
      <c r="AK15" s="54">
        <f t="shared" si="0"/>
        <v>145</v>
      </c>
      <c r="AL15" s="56">
        <f t="shared" si="0"/>
        <v>145</v>
      </c>
      <c r="AM15" s="56">
        <f t="shared" si="0"/>
        <v>145</v>
      </c>
      <c r="AN15" s="54">
        <f t="shared" si="0"/>
        <v>145</v>
      </c>
      <c r="AO15" s="54">
        <f t="shared" si="0"/>
        <v>145</v>
      </c>
      <c r="AP15" s="56">
        <f t="shared" si="0"/>
        <v>145</v>
      </c>
      <c r="AQ15" s="56">
        <f t="shared" si="0"/>
        <v>145</v>
      </c>
      <c r="AR15" s="54">
        <f t="shared" si="0"/>
        <v>145</v>
      </c>
      <c r="AS15" s="54">
        <f t="shared" si="0"/>
        <v>145</v>
      </c>
    </row>
    <row r="17" spans="1:3" ht="12.75">
      <c r="A17" s="104" t="s">
        <v>74</v>
      </c>
      <c r="B17" s="103"/>
      <c r="C17" s="103"/>
    </row>
  </sheetData>
  <sheetProtection/>
  <mergeCells count="22"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P1:AQ1"/>
    <mergeCell ref="AR1:AS1"/>
    <mergeCell ref="AH1:AI1"/>
    <mergeCell ref="AJ1:AK1"/>
    <mergeCell ref="AL1:AM1"/>
    <mergeCell ref="AN1:AO1"/>
  </mergeCells>
  <printOptions horizontalCentered="1"/>
  <pageMargins left="0" right="0" top="0.15748031496062992" bottom="0.11811023622047245" header="0.15748031496062992" footer="0.11811023622047245"/>
  <pageSetup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ayfa30"/>
  <dimension ref="A1:J53"/>
  <sheetViews>
    <sheetView zoomScale="75" zoomScaleNormal="75" zoomScaleSheetLayoutView="100" zoomScalePageLayoutView="0" workbookViewId="0" topLeftCell="A1">
      <selection activeCell="D28" sqref="D28:J30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7.875" style="0" customWidth="1"/>
    <col min="10" max="10" width="8.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1" customHeight="1">
      <c r="A2" s="160" t="s">
        <v>66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'F.2'!F35</f>
        <v>C.PINAR EĞİTİM SPOR</v>
      </c>
      <c r="C5" s="161" t="str">
        <f>'F.2'!G35</f>
        <v>C.PINAR SPOR</v>
      </c>
      <c r="D5" s="162"/>
      <c r="E5" s="162"/>
      <c r="F5" s="162"/>
      <c r="G5" s="162"/>
      <c r="H5" s="163"/>
      <c r="I5" s="15">
        <f>'F.2'!H35</f>
        <v>0</v>
      </c>
      <c r="J5" s="15">
        <f>'F.2'!I35</f>
        <v>0</v>
      </c>
    </row>
    <row r="6" spans="1:10" ht="30" customHeight="1">
      <c r="A6" s="14">
        <v>2</v>
      </c>
      <c r="B6" s="41" t="str">
        <f>'F.2'!F36</f>
        <v>ANADOLU GENÇLİK SPOR</v>
      </c>
      <c r="C6" s="161" t="str">
        <f>'F.2'!G36</f>
        <v>V.ŞEHİR SPOR</v>
      </c>
      <c r="D6" s="162"/>
      <c r="E6" s="162"/>
      <c r="F6" s="162"/>
      <c r="G6" s="162"/>
      <c r="H6" s="163"/>
      <c r="I6" s="15">
        <f>'F.2'!H36</f>
        <v>0</v>
      </c>
      <c r="J6" s="15">
        <f>'F.2'!I36</f>
        <v>0</v>
      </c>
    </row>
    <row r="7" spans="1:10" ht="30" customHeight="1">
      <c r="A7" s="14">
        <v>3</v>
      </c>
      <c r="B7" s="41" t="str">
        <f>'F.2'!F37</f>
        <v>YENİ HARRAN SPOR</v>
      </c>
      <c r="C7" s="161" t="str">
        <f>'F.2'!G37</f>
        <v>ŞANLIURFASPOR</v>
      </c>
      <c r="D7" s="162"/>
      <c r="E7" s="162"/>
      <c r="F7" s="162"/>
      <c r="G7" s="162"/>
      <c r="H7" s="163"/>
      <c r="I7" s="15">
        <f>'F.2'!H37</f>
        <v>0</v>
      </c>
      <c r="J7" s="15">
        <f>'F.2'!I37</f>
        <v>0</v>
      </c>
    </row>
    <row r="8" spans="1:10" ht="30" customHeight="1">
      <c r="A8" s="14">
        <v>4</v>
      </c>
      <c r="B8" s="41" t="str">
        <f>'F.2'!F38</f>
        <v>EYYÜBİYE BLD.</v>
      </c>
      <c r="C8" s="161" t="str">
        <f>'F.2'!G38</f>
        <v>K.KÖPRÜ BLD. SPOR</v>
      </c>
      <c r="D8" s="162"/>
      <c r="E8" s="162"/>
      <c r="F8" s="162"/>
      <c r="G8" s="162"/>
      <c r="H8" s="163"/>
      <c r="I8" s="15">
        <f>'F.2'!H38</f>
        <v>0</v>
      </c>
      <c r="J8" s="15">
        <f>'F.2'!I38</f>
        <v>0</v>
      </c>
    </row>
    <row r="9" spans="1:10" ht="30" customHeight="1">
      <c r="A9" s="14">
        <v>5</v>
      </c>
      <c r="B9" s="41" t="str">
        <f>'F.2'!F39</f>
        <v>EDESSA 7 YILDIZ</v>
      </c>
      <c r="C9" s="161" t="str">
        <f>'F.2'!G39</f>
        <v>KARTAL GÜCÜ </v>
      </c>
      <c r="D9" s="162"/>
      <c r="E9" s="162"/>
      <c r="F9" s="162"/>
      <c r="G9" s="162"/>
      <c r="H9" s="163"/>
      <c r="I9" s="15">
        <f>'F.2'!H39</f>
        <v>0</v>
      </c>
      <c r="J9" s="15">
        <f>'F.2'!I39</f>
        <v>0</v>
      </c>
    </row>
    <row r="10" spans="1:10" ht="30" customHeight="1">
      <c r="A10" s="14">
        <v>6</v>
      </c>
      <c r="B10" s="41" t="str">
        <f>'F.2'!F40</f>
        <v>Ş.URFA B.ŞEHİR BLD.</v>
      </c>
      <c r="C10" s="161" t="str">
        <f>'F.2'!G40</f>
        <v>BAY</v>
      </c>
      <c r="D10" s="162"/>
      <c r="E10" s="162"/>
      <c r="F10" s="162"/>
      <c r="G10" s="162"/>
      <c r="H10" s="163"/>
      <c r="I10" s="15" t="str">
        <f>'F.2'!H40</f>
        <v>--</v>
      </c>
      <c r="J10" s="15" t="str">
        <f>'F.2'!I40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'T.'!B6</f>
        <v>Ş.URFA B.ŞEHİR BLD.</v>
      </c>
      <c r="C14" s="17">
        <f aca="true" t="shared" si="0" ref="C14:C24">D14+E14+F14</f>
        <v>20</v>
      </c>
      <c r="D14" s="16">
        <f>S!BM3</f>
        <v>5</v>
      </c>
      <c r="E14" s="16">
        <f>S!BN3</f>
        <v>15</v>
      </c>
      <c r="F14" s="16">
        <f>S!BO3</f>
        <v>0</v>
      </c>
      <c r="G14" s="16">
        <f>G!AR3</f>
        <v>24</v>
      </c>
      <c r="H14" s="16">
        <f>G!AS3</f>
        <v>0</v>
      </c>
      <c r="I14" s="17">
        <f aca="true" t="shared" si="1" ref="I14:I24">(D14*3)+(E14*1)+(F14*0)</f>
        <v>30</v>
      </c>
      <c r="J14" s="17">
        <f aca="true" t="shared" si="2" ref="J14:J24">G14-H14</f>
        <v>24</v>
      </c>
    </row>
    <row r="15" spans="1:10" ht="30" customHeight="1">
      <c r="A15" s="17">
        <v>2</v>
      </c>
      <c r="B15" s="36" t="str">
        <f>'T.'!B7</f>
        <v>EDESSA 7 YILDIZ</v>
      </c>
      <c r="C15" s="17">
        <f t="shared" si="0"/>
        <v>20</v>
      </c>
      <c r="D15" s="16">
        <f>S!BM4</f>
        <v>2</v>
      </c>
      <c r="E15" s="16">
        <f>S!BN4</f>
        <v>17</v>
      </c>
      <c r="F15" s="16">
        <f>S!BO4</f>
        <v>1</v>
      </c>
      <c r="G15" s="16">
        <f>G!AR4</f>
        <v>12</v>
      </c>
      <c r="H15" s="16">
        <f>G!AS4</f>
        <v>10</v>
      </c>
      <c r="I15" s="17">
        <f t="shared" si="1"/>
        <v>23</v>
      </c>
      <c r="J15" s="17">
        <f t="shared" si="2"/>
        <v>2</v>
      </c>
    </row>
    <row r="16" spans="1:10" ht="30" customHeight="1">
      <c r="A16" s="17">
        <v>3</v>
      </c>
      <c r="B16" s="36" t="str">
        <f>'T.'!B8</f>
        <v>EYYÜBİYE BLD.</v>
      </c>
      <c r="C16" s="17">
        <f t="shared" si="0"/>
        <v>20</v>
      </c>
      <c r="D16" s="16">
        <f>S!BM5</f>
        <v>2</v>
      </c>
      <c r="E16" s="16">
        <f>S!BN5</f>
        <v>17</v>
      </c>
      <c r="F16" s="16">
        <f>S!BO5</f>
        <v>1</v>
      </c>
      <c r="G16" s="16">
        <f>G!AR5</f>
        <v>11</v>
      </c>
      <c r="H16" s="16">
        <f>G!AS5</f>
        <v>11</v>
      </c>
      <c r="I16" s="17">
        <f t="shared" si="1"/>
        <v>23</v>
      </c>
      <c r="J16" s="17">
        <f t="shared" si="2"/>
        <v>0</v>
      </c>
    </row>
    <row r="17" spans="1:10" ht="30" customHeight="1">
      <c r="A17" s="17">
        <v>4</v>
      </c>
      <c r="B17" s="36" t="str">
        <f>'T.'!B9</f>
        <v>YENİ HARRAN SPOR</v>
      </c>
      <c r="C17" s="17">
        <f t="shared" si="0"/>
        <v>20</v>
      </c>
      <c r="D17" s="16">
        <f>S!BM6</f>
        <v>1</v>
      </c>
      <c r="E17" s="16">
        <f>S!BN6</f>
        <v>15</v>
      </c>
      <c r="F17" s="16">
        <f>S!BO6</f>
        <v>4</v>
      </c>
      <c r="G17" s="16">
        <f>G!AR6</f>
        <v>5</v>
      </c>
      <c r="H17" s="16">
        <f>G!AS6</f>
        <v>27</v>
      </c>
      <c r="I17" s="17">
        <f t="shared" si="1"/>
        <v>18</v>
      </c>
      <c r="J17" s="17">
        <f t="shared" si="2"/>
        <v>-22</v>
      </c>
    </row>
    <row r="18" spans="1:10" ht="30" customHeight="1">
      <c r="A18" s="17">
        <v>5</v>
      </c>
      <c r="B18" s="36" t="str">
        <f>'T.'!B10</f>
        <v>ANADOLU GENÇLİK SPOR</v>
      </c>
      <c r="C18" s="17">
        <f t="shared" si="0"/>
        <v>20</v>
      </c>
      <c r="D18" s="16">
        <f>S!BM7</f>
        <v>1</v>
      </c>
      <c r="E18" s="16">
        <f>S!BN7</f>
        <v>15</v>
      </c>
      <c r="F18" s="16">
        <f>S!BO7</f>
        <v>4</v>
      </c>
      <c r="G18" s="16">
        <f>G!AR7</f>
        <v>8</v>
      </c>
      <c r="H18" s="16">
        <f>G!AS7</f>
        <v>25</v>
      </c>
      <c r="I18" s="17">
        <f t="shared" si="1"/>
        <v>18</v>
      </c>
      <c r="J18" s="17">
        <f t="shared" si="2"/>
        <v>-17</v>
      </c>
    </row>
    <row r="19" spans="1:10" ht="30" customHeight="1">
      <c r="A19" s="17">
        <v>6</v>
      </c>
      <c r="B19" s="36" t="str">
        <f>'T.'!B11</f>
        <v>C.PINAR EĞİTİM SPOR</v>
      </c>
      <c r="C19" s="17">
        <f t="shared" si="0"/>
        <v>20</v>
      </c>
      <c r="D19" s="16">
        <f>S!BM8</f>
        <v>3</v>
      </c>
      <c r="E19" s="16">
        <f>S!BN8</f>
        <v>15</v>
      </c>
      <c r="F19" s="16">
        <f>S!BO8</f>
        <v>2</v>
      </c>
      <c r="G19" s="16">
        <f>G!AR8</f>
        <v>17</v>
      </c>
      <c r="H19" s="16">
        <f>G!AS8</f>
        <v>15</v>
      </c>
      <c r="I19" s="17">
        <f t="shared" si="1"/>
        <v>24</v>
      </c>
      <c r="J19" s="17">
        <f t="shared" si="2"/>
        <v>2</v>
      </c>
    </row>
    <row r="20" spans="1:10" ht="30" customHeight="1">
      <c r="A20" s="17">
        <v>7</v>
      </c>
      <c r="B20" s="36" t="str">
        <f>'T.'!B12</f>
        <v>C.PINAR SPOR</v>
      </c>
      <c r="C20" s="17">
        <f t="shared" si="0"/>
        <v>20</v>
      </c>
      <c r="D20" s="16">
        <f>S!BM9</f>
        <v>1</v>
      </c>
      <c r="E20" s="16">
        <f>S!BN9</f>
        <v>16</v>
      </c>
      <c r="F20" s="16">
        <f>S!BO9</f>
        <v>3</v>
      </c>
      <c r="G20" s="16">
        <f>G!AR9</f>
        <v>2</v>
      </c>
      <c r="H20" s="16">
        <f>G!AS9</f>
        <v>19</v>
      </c>
      <c r="I20" s="17">
        <f t="shared" si="1"/>
        <v>19</v>
      </c>
      <c r="J20" s="17">
        <f t="shared" si="2"/>
        <v>-17</v>
      </c>
    </row>
    <row r="21" spans="1:10" ht="30" customHeight="1">
      <c r="A21" s="17">
        <v>8</v>
      </c>
      <c r="B21" s="36" t="str">
        <f>'T.'!B13</f>
        <v>V.ŞEHİR SPOR</v>
      </c>
      <c r="C21" s="17">
        <f t="shared" si="0"/>
        <v>20</v>
      </c>
      <c r="D21" s="16">
        <f>S!BM10</f>
        <v>2</v>
      </c>
      <c r="E21" s="16">
        <f>S!BN10</f>
        <v>16</v>
      </c>
      <c r="F21" s="16">
        <f>S!BO10</f>
        <v>2</v>
      </c>
      <c r="G21" s="16">
        <f>G!AR10</f>
        <v>10</v>
      </c>
      <c r="H21" s="16">
        <f>G!AS10</f>
        <v>8</v>
      </c>
      <c r="I21" s="17">
        <f t="shared" si="1"/>
        <v>22</v>
      </c>
      <c r="J21" s="17">
        <f t="shared" si="2"/>
        <v>2</v>
      </c>
    </row>
    <row r="22" spans="1:10" ht="30" customHeight="1">
      <c r="A22" s="17">
        <v>9</v>
      </c>
      <c r="B22" s="36" t="str">
        <f>'T.'!B14</f>
        <v>ŞANLIURFASPOR</v>
      </c>
      <c r="C22" s="17">
        <f t="shared" si="0"/>
        <v>20</v>
      </c>
      <c r="D22" s="16">
        <f>S!BM11</f>
        <v>4</v>
      </c>
      <c r="E22" s="16">
        <f>S!BN11</f>
        <v>16</v>
      </c>
      <c r="F22" s="16">
        <f>S!BO11</f>
        <v>0</v>
      </c>
      <c r="G22" s="16">
        <f>G!AR11</f>
        <v>34</v>
      </c>
      <c r="H22" s="16">
        <f>G!AS11</f>
        <v>0</v>
      </c>
      <c r="I22" s="17">
        <f t="shared" si="1"/>
        <v>28</v>
      </c>
      <c r="J22" s="17">
        <f t="shared" si="2"/>
        <v>34</v>
      </c>
    </row>
    <row r="23" spans="1:10" ht="30" customHeight="1">
      <c r="A23" s="17">
        <v>10</v>
      </c>
      <c r="B23" s="36" t="str">
        <f>'T.'!B15</f>
        <v>K.KÖPRÜ BLD. SPOR</v>
      </c>
      <c r="C23" s="17">
        <f t="shared" si="0"/>
        <v>20</v>
      </c>
      <c r="D23" s="16">
        <f>S!BM12</f>
        <v>3</v>
      </c>
      <c r="E23" s="16">
        <f>S!BN12</f>
        <v>15</v>
      </c>
      <c r="F23" s="16">
        <f>S!BO12</f>
        <v>2</v>
      </c>
      <c r="G23" s="16">
        <f>G!AR12</f>
        <v>20</v>
      </c>
      <c r="H23" s="16">
        <f>G!AS12</f>
        <v>11</v>
      </c>
      <c r="I23" s="17">
        <f t="shared" si="1"/>
        <v>24</v>
      </c>
      <c r="J23" s="17">
        <f t="shared" si="2"/>
        <v>9</v>
      </c>
    </row>
    <row r="24" spans="1:10" ht="30" customHeight="1">
      <c r="A24" s="17">
        <v>11</v>
      </c>
      <c r="B24" s="36" t="str">
        <f>'T.'!B16</f>
        <v>KARTAL GÜCÜ </v>
      </c>
      <c r="C24" s="17">
        <f t="shared" si="0"/>
        <v>20</v>
      </c>
      <c r="D24" s="16">
        <f>S!BM13</f>
        <v>0</v>
      </c>
      <c r="E24" s="16">
        <f>S!BN13</f>
        <v>15</v>
      </c>
      <c r="F24" s="16">
        <f>S!BO13</f>
        <v>5</v>
      </c>
      <c r="G24" s="16">
        <f>G!AR13</f>
        <v>2</v>
      </c>
      <c r="H24" s="16">
        <f>G!AS13</f>
        <v>19</v>
      </c>
      <c r="I24" s="17">
        <f t="shared" si="1"/>
        <v>15</v>
      </c>
      <c r="J24" s="17">
        <f t="shared" si="2"/>
        <v>-17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145</v>
      </c>
      <c r="H25" s="4">
        <f>SUM(H14:H24)</f>
        <v>145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66"/>
      <c r="B28" s="166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66"/>
      <c r="B29" s="166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66"/>
      <c r="B30" s="166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2"/>
      <c r="C39" s="4"/>
      <c r="D39" s="4"/>
      <c r="E39" s="7"/>
      <c r="F39" s="7"/>
      <c r="G39" s="7"/>
      <c r="H39" s="7"/>
    </row>
    <row r="40" spans="2:8" ht="15" customHeight="1">
      <c r="B40" s="3"/>
      <c r="C40" s="4"/>
      <c r="D40" s="4"/>
      <c r="E40" s="7"/>
      <c r="F40" s="7"/>
      <c r="G40" s="7"/>
      <c r="H40" s="7"/>
    </row>
    <row r="41" spans="2:8" ht="6" customHeight="1">
      <c r="B41" s="3"/>
      <c r="C41" s="5"/>
      <c r="D41" s="5"/>
      <c r="E41" s="7"/>
      <c r="F41" s="7"/>
      <c r="G41" s="7"/>
      <c r="H41" s="7"/>
    </row>
    <row r="42" spans="2:8" ht="15" customHeight="1">
      <c r="B42" s="8"/>
      <c r="C42" s="8"/>
      <c r="D42" s="8"/>
      <c r="E42" s="7"/>
      <c r="F42" s="7"/>
      <c r="G42" s="7"/>
      <c r="H42" s="7"/>
    </row>
    <row r="43" spans="2:8" ht="15" customHeight="1">
      <c r="B43" s="8"/>
      <c r="C43" s="8"/>
      <c r="D43" s="8"/>
      <c r="E43" s="1"/>
      <c r="F43" s="1"/>
      <c r="G43" s="1"/>
      <c r="H43" s="1"/>
    </row>
    <row r="44" spans="2:8" ht="15" customHeight="1">
      <c r="B44" s="8"/>
      <c r="C44" s="8"/>
      <c r="D44" s="8"/>
      <c r="E44" s="8"/>
      <c r="F44" s="8"/>
      <c r="G44" s="8"/>
      <c r="H44" s="8"/>
    </row>
    <row r="45" spans="2:8" ht="15" customHeight="1">
      <c r="B45" s="8"/>
      <c r="C45" s="8"/>
      <c r="D45" s="8"/>
      <c r="E45" s="8"/>
      <c r="F45" s="8"/>
      <c r="G45" s="8"/>
      <c r="H45" s="8"/>
    </row>
    <row r="46" spans="2:8" ht="15" customHeight="1">
      <c r="B46" s="8"/>
      <c r="C46" s="8"/>
      <c r="D46" s="8"/>
      <c r="E46" s="8"/>
      <c r="F46" s="8"/>
      <c r="G46" s="8"/>
      <c r="H46" s="8"/>
    </row>
    <row r="47" spans="2:8" ht="15" customHeight="1">
      <c r="B47" s="8"/>
      <c r="C47" s="8"/>
      <c r="D47" s="8"/>
      <c r="E47" s="8"/>
      <c r="F47" s="8"/>
      <c r="G47" s="8"/>
      <c r="H47" s="8"/>
    </row>
    <row r="48" spans="2:8" ht="15" customHeight="1">
      <c r="B48" s="3"/>
      <c r="C48" s="5"/>
      <c r="D48" s="5"/>
      <c r="E48" s="7"/>
      <c r="F48" s="7"/>
      <c r="G48" s="7"/>
      <c r="H48" s="7"/>
    </row>
    <row r="49" spans="2:8" ht="15" customHeight="1">
      <c r="B49" s="3"/>
      <c r="C49" s="5"/>
      <c r="D49" s="5"/>
      <c r="E49" s="5"/>
      <c r="F49" s="5"/>
      <c r="G49" s="5"/>
      <c r="H49" s="5"/>
    </row>
    <row r="50" spans="2:8" ht="15" customHeight="1">
      <c r="B50" s="6"/>
      <c r="C50" s="5"/>
      <c r="D50" s="5"/>
      <c r="E50" s="7"/>
      <c r="F50" s="7"/>
      <c r="G50" s="7"/>
      <c r="H50" s="7"/>
    </row>
    <row r="51" spans="2:3" ht="12.75">
      <c r="B51" s="12"/>
      <c r="C51" s="12"/>
    </row>
    <row r="52" spans="2:3" ht="12.75">
      <c r="B52" s="12"/>
      <c r="C52" s="12"/>
    </row>
    <row r="53" spans="2:3" ht="12.75">
      <c r="B53" s="12"/>
      <c r="C53" s="12"/>
    </row>
  </sheetData>
  <sheetProtection/>
  <mergeCells count="15">
    <mergeCell ref="A28:B30"/>
    <mergeCell ref="D28:J30"/>
    <mergeCell ref="A2:J2"/>
    <mergeCell ref="C6:H6"/>
    <mergeCell ref="C7:H7"/>
    <mergeCell ref="C8:H8"/>
    <mergeCell ref="A1:J1"/>
    <mergeCell ref="A11:J11"/>
    <mergeCell ref="A12:J12"/>
    <mergeCell ref="A3:J3"/>
    <mergeCell ref="I4:J4"/>
    <mergeCell ref="C5:H5"/>
    <mergeCell ref="B4:H4"/>
    <mergeCell ref="C9:H9"/>
    <mergeCell ref="C10:H10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9"/>
  <dimension ref="A1:BO17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11.00390625" style="0" customWidth="1"/>
    <col min="2" max="67" width="3.625" style="0" customWidth="1"/>
  </cols>
  <sheetData>
    <row r="1" spans="1:67" ht="12.75" customHeight="1">
      <c r="A1" s="43" t="s">
        <v>15</v>
      </c>
      <c r="B1" s="127">
        <v>1</v>
      </c>
      <c r="C1" s="125"/>
      <c r="D1" s="125"/>
      <c r="E1" s="126">
        <v>2</v>
      </c>
      <c r="F1" s="126"/>
      <c r="G1" s="126"/>
      <c r="H1" s="125">
        <v>3</v>
      </c>
      <c r="I1" s="125"/>
      <c r="J1" s="125"/>
      <c r="K1" s="126">
        <v>4</v>
      </c>
      <c r="L1" s="126"/>
      <c r="M1" s="126"/>
      <c r="N1" s="125">
        <v>5</v>
      </c>
      <c r="O1" s="125"/>
      <c r="P1" s="125"/>
      <c r="Q1" s="126">
        <v>6</v>
      </c>
      <c r="R1" s="126"/>
      <c r="S1" s="126"/>
      <c r="T1" s="125">
        <v>7</v>
      </c>
      <c r="U1" s="125"/>
      <c r="V1" s="125"/>
      <c r="W1" s="126">
        <v>8</v>
      </c>
      <c r="X1" s="126"/>
      <c r="Y1" s="126"/>
      <c r="Z1" s="125">
        <v>9</v>
      </c>
      <c r="AA1" s="125"/>
      <c r="AB1" s="125"/>
      <c r="AC1" s="126">
        <v>10</v>
      </c>
      <c r="AD1" s="126"/>
      <c r="AE1" s="126"/>
      <c r="AF1" s="125">
        <v>11</v>
      </c>
      <c r="AG1" s="125"/>
      <c r="AH1" s="125"/>
      <c r="AI1" s="126">
        <v>12</v>
      </c>
      <c r="AJ1" s="126"/>
      <c r="AK1" s="126"/>
      <c r="AL1" s="127">
        <v>13</v>
      </c>
      <c r="AM1" s="125"/>
      <c r="AN1" s="125"/>
      <c r="AO1" s="126">
        <v>14</v>
      </c>
      <c r="AP1" s="126"/>
      <c r="AQ1" s="126"/>
      <c r="AR1" s="125">
        <v>15</v>
      </c>
      <c r="AS1" s="125"/>
      <c r="AT1" s="125"/>
      <c r="AU1" s="126">
        <v>16</v>
      </c>
      <c r="AV1" s="126"/>
      <c r="AW1" s="126"/>
      <c r="AX1" s="125">
        <v>17</v>
      </c>
      <c r="AY1" s="125"/>
      <c r="AZ1" s="125"/>
      <c r="BA1" s="126">
        <v>18</v>
      </c>
      <c r="BB1" s="126"/>
      <c r="BC1" s="126"/>
      <c r="BD1" s="125">
        <v>19</v>
      </c>
      <c r="BE1" s="125"/>
      <c r="BF1" s="125"/>
      <c r="BG1" s="126">
        <v>20</v>
      </c>
      <c r="BH1" s="126"/>
      <c r="BI1" s="126"/>
      <c r="BJ1" s="125">
        <v>21</v>
      </c>
      <c r="BK1" s="125"/>
      <c r="BL1" s="125"/>
      <c r="BM1" s="126">
        <v>22</v>
      </c>
      <c r="BN1" s="126"/>
      <c r="BO1" s="126"/>
    </row>
    <row r="2" spans="1:67" ht="12.75">
      <c r="A2" s="43" t="s">
        <v>12</v>
      </c>
      <c r="B2" s="66" t="s">
        <v>19</v>
      </c>
      <c r="C2" s="61" t="s">
        <v>20</v>
      </c>
      <c r="D2" s="61" t="s">
        <v>21</v>
      </c>
      <c r="E2" s="37" t="s">
        <v>19</v>
      </c>
      <c r="F2" s="37" t="s">
        <v>20</v>
      </c>
      <c r="G2" s="37" t="s">
        <v>21</v>
      </c>
      <c r="H2" s="61" t="s">
        <v>19</v>
      </c>
      <c r="I2" s="61" t="s">
        <v>20</v>
      </c>
      <c r="J2" s="61" t="s">
        <v>21</v>
      </c>
      <c r="K2" s="37" t="s">
        <v>19</v>
      </c>
      <c r="L2" s="37" t="s">
        <v>20</v>
      </c>
      <c r="M2" s="37" t="s">
        <v>21</v>
      </c>
      <c r="N2" s="61" t="s">
        <v>19</v>
      </c>
      <c r="O2" s="61" t="s">
        <v>20</v>
      </c>
      <c r="P2" s="61" t="s">
        <v>21</v>
      </c>
      <c r="Q2" s="37" t="s">
        <v>19</v>
      </c>
      <c r="R2" s="37" t="s">
        <v>20</v>
      </c>
      <c r="S2" s="37" t="s">
        <v>21</v>
      </c>
      <c r="T2" s="61" t="s">
        <v>19</v>
      </c>
      <c r="U2" s="61" t="s">
        <v>20</v>
      </c>
      <c r="V2" s="61" t="s">
        <v>21</v>
      </c>
      <c r="W2" s="37" t="s">
        <v>19</v>
      </c>
      <c r="X2" s="37" t="s">
        <v>20</v>
      </c>
      <c r="Y2" s="37" t="s">
        <v>21</v>
      </c>
      <c r="Z2" s="61" t="s">
        <v>19</v>
      </c>
      <c r="AA2" s="61" t="s">
        <v>20</v>
      </c>
      <c r="AB2" s="61" t="s">
        <v>21</v>
      </c>
      <c r="AC2" s="37" t="s">
        <v>19</v>
      </c>
      <c r="AD2" s="37" t="s">
        <v>20</v>
      </c>
      <c r="AE2" s="37" t="s">
        <v>21</v>
      </c>
      <c r="AF2" s="61" t="s">
        <v>19</v>
      </c>
      <c r="AG2" s="61" t="s">
        <v>20</v>
      </c>
      <c r="AH2" s="61" t="s">
        <v>21</v>
      </c>
      <c r="AI2" s="37" t="s">
        <v>19</v>
      </c>
      <c r="AJ2" s="37" t="s">
        <v>20</v>
      </c>
      <c r="AK2" s="37" t="s">
        <v>21</v>
      </c>
      <c r="AL2" s="66" t="s">
        <v>19</v>
      </c>
      <c r="AM2" s="61" t="s">
        <v>20</v>
      </c>
      <c r="AN2" s="61" t="s">
        <v>21</v>
      </c>
      <c r="AO2" s="37" t="s">
        <v>19</v>
      </c>
      <c r="AP2" s="37" t="s">
        <v>20</v>
      </c>
      <c r="AQ2" s="37" t="s">
        <v>21</v>
      </c>
      <c r="AR2" s="61" t="s">
        <v>19</v>
      </c>
      <c r="AS2" s="61" t="s">
        <v>20</v>
      </c>
      <c r="AT2" s="61" t="s">
        <v>21</v>
      </c>
      <c r="AU2" s="37" t="s">
        <v>19</v>
      </c>
      <c r="AV2" s="37" t="s">
        <v>20</v>
      </c>
      <c r="AW2" s="37" t="s">
        <v>21</v>
      </c>
      <c r="AX2" s="61" t="s">
        <v>19</v>
      </c>
      <c r="AY2" s="61" t="s">
        <v>20</v>
      </c>
      <c r="AZ2" s="61" t="s">
        <v>21</v>
      </c>
      <c r="BA2" s="37" t="s">
        <v>19</v>
      </c>
      <c r="BB2" s="37" t="s">
        <v>20</v>
      </c>
      <c r="BC2" s="37" t="s">
        <v>21</v>
      </c>
      <c r="BD2" s="61" t="s">
        <v>19</v>
      </c>
      <c r="BE2" s="61" t="s">
        <v>20</v>
      </c>
      <c r="BF2" s="61" t="s">
        <v>21</v>
      </c>
      <c r="BG2" s="37" t="s">
        <v>19</v>
      </c>
      <c r="BH2" s="37" t="s">
        <v>20</v>
      </c>
      <c r="BI2" s="37" t="s">
        <v>21</v>
      </c>
      <c r="BJ2" s="61" t="s">
        <v>19</v>
      </c>
      <c r="BK2" s="61" t="s">
        <v>20</v>
      </c>
      <c r="BL2" s="61" t="s">
        <v>21</v>
      </c>
      <c r="BM2" s="37" t="s">
        <v>19</v>
      </c>
      <c r="BN2" s="37" t="s">
        <v>20</v>
      </c>
      <c r="BO2" s="37" t="s">
        <v>21</v>
      </c>
    </row>
    <row r="3" spans="1:67" ht="12.75">
      <c r="A3" s="45">
        <v>1</v>
      </c>
      <c r="B3" s="67">
        <f>'P.1'!$F$5</f>
        <v>1</v>
      </c>
      <c r="C3" s="67">
        <f>'P.1'!$G$5</f>
        <v>0</v>
      </c>
      <c r="D3" s="67">
        <f>'P.1'!$H$5</f>
        <v>0</v>
      </c>
      <c r="E3" s="47">
        <f>'P.1'!$F$5+'P.1'!$K$5</f>
        <v>2</v>
      </c>
      <c r="F3" s="47">
        <f>'P.1'!$G$5+'P.1'!$L$5</f>
        <v>0</v>
      </c>
      <c r="G3" s="47">
        <f>'P.1'!$H$5+'P.1'!$M$5</f>
        <v>0</v>
      </c>
      <c r="H3" s="67">
        <f>'P.1'!$F$5+'P.1'!$K$5+'P.1'!$X$6</f>
        <v>3</v>
      </c>
      <c r="I3" s="67">
        <f>'P.1'!$G$5+'P.1'!$L$5+'P.1'!$Y$6</f>
        <v>0</v>
      </c>
      <c r="J3" s="67">
        <f>'P.1'!$H$5+'P.1'!$M$5+'P.1'!$Z$6</f>
        <v>0</v>
      </c>
      <c r="K3" s="47">
        <f>'P.1'!$F$5+'P.1'!$K$5+'P.1'!$X$6+'P.1'!$B$15</f>
        <v>4</v>
      </c>
      <c r="L3" s="47">
        <f>'P.1'!$G$5+'P.1'!$L$5+'P.1'!$Y$6+'P.1'!$C$15</f>
        <v>0</v>
      </c>
      <c r="M3" s="47">
        <f>'P.1'!$H$5+'P.1'!$M$5+'P.1'!$Z$6+'P.1'!$D$15</f>
        <v>0</v>
      </c>
      <c r="N3" s="67">
        <f>'P.1'!$F$5+'P.1'!$K$5+'P.1'!$X$6+'P.1'!$B$15+'P.1'!$O$17</f>
        <v>5</v>
      </c>
      <c r="O3" s="67">
        <f>'P.1'!$G$5+'P.1'!$L$5+'P.1'!$Y$6+'P.1'!$C$15+'P.1'!$P$17</f>
        <v>0</v>
      </c>
      <c r="P3" s="67">
        <f>'P.1'!$H$5+'P.1'!$M$5+'P.1'!$Z$6+'P.1'!$D$15+'P.1'!$Q$17</f>
        <v>0</v>
      </c>
      <c r="Q3" s="47">
        <f>'P.1'!$F$5+'P.1'!$K$5+'P.1'!$X$6+'P.1'!$B$15+'P.1'!$O$17+'P.1'!$T$15</f>
        <v>5</v>
      </c>
      <c r="R3" s="47">
        <f>'P.1'!$G$5+'P.1'!$L$5+'P.1'!$Y$6+'P.1'!$C$15+'P.1'!$P$17+'P.1'!$U$15</f>
        <v>1</v>
      </c>
      <c r="S3" s="47">
        <f>'P.1'!$H$5+'P.1'!$M$5+'P.1'!$Z$6+'P.1'!$D$15+'P.1'!$Q$17+'P.1'!$V$15</f>
        <v>0</v>
      </c>
      <c r="T3" s="67">
        <f>'P.1'!$F$5+'P.1'!$K$5+'P.1'!$X$6+'P.1'!$B$15+'P.1'!$O$17+'P.1'!$T$15+'P.1'!$F$28</f>
        <v>5</v>
      </c>
      <c r="U3" s="67">
        <f>'P.1'!$G$5+'P.1'!$L$5+'P.1'!$Y$6+'P.1'!$C$15+'P.1'!$P$17+'P.1'!$U$15+'P.1'!$G$28</f>
        <v>2</v>
      </c>
      <c r="V3" s="67">
        <f>'P.1'!$H$5+'P.1'!$M$5+'P.1'!$Z$6+'P.1'!$D$15+'P.1'!$Q$17+'P.1'!$V$15+'P.1'!$H$28</f>
        <v>0</v>
      </c>
      <c r="W3" s="47">
        <f>'P.1'!$F$5+'P.1'!$K$5+'P.1'!$X$6+'P.1'!$B$15+'P.1'!$O$17+'P.1'!$T$15+'P.1'!$F$28+'P.1'!$K$25</f>
        <v>5</v>
      </c>
      <c r="X3" s="47">
        <f>'P.1'!$G$5+'P.1'!$L$5+'P.1'!$Y$6+'P.1'!$C$15+'P.1'!$P$17+'P.1'!$U$15+'P.1'!$G$28+'P.1'!$L$25</f>
        <v>3</v>
      </c>
      <c r="Y3" s="47">
        <f>'P.1'!$H$5+'P.1'!$M$5+'P.1'!$Z$6+'P.1'!$D$15+'P.1'!$Q$17+'P.1'!$V$15+'P.1'!$H$28+'P.1'!$M$25</f>
        <v>0</v>
      </c>
      <c r="Z3" s="67">
        <f>'P.1'!$F$5+'P.1'!$K$5+'P.1'!$X$6+'P.1'!$B$15+'P.1'!$O$17+'P.1'!$T$15+'P.1'!$F$28+'P.1'!$K$25+'P.1'!$X$29</f>
        <v>5</v>
      </c>
      <c r="AA3" s="67">
        <f>'P.1'!$G$5+'P.1'!$L$5+'P.1'!$Y$6+'P.1'!$C$15+'P.1'!$P$17+'P.1'!$U$15+'P.1'!$G$28+'P.1'!$L$25+'P.1'!$Y$29</f>
        <v>4</v>
      </c>
      <c r="AB3" s="67">
        <f>'P.1'!$H$5+'P.1'!$M$5+'P.1'!$Z$6+'P.1'!$D$15+'P.1'!$Q$17+'P.1'!$V$15+'P.1'!$H$28+'P.1'!$M$25+'P.1'!$Z$29</f>
        <v>0</v>
      </c>
      <c r="AC3" s="47">
        <f>'P.1'!$F$5+'P.1'!$K$5+'P.1'!$X$6+'P.1'!$B$15+'P.1'!$O$17+'P.1'!$T$15+'P.1'!$F$28+'P.1'!$K$25+'P.1'!$X$29+'P.1'!$B$35</f>
        <v>5</v>
      </c>
      <c r="AD3" s="47">
        <f>'P.1'!$G$5+'P.1'!$L$5+'P.1'!$Y$6+'P.1'!$C$15+'P.1'!$P$17+'P.1'!$U$15+'P.1'!$G$28+'P.1'!$L$25+'P.1'!$Y$29+'P.1'!$C$35</f>
        <v>5</v>
      </c>
      <c r="AE3" s="47">
        <f>'P.1'!$H$5+'P.1'!$M$5+'P.1'!$Z$6+'P.1'!$D$15+'P.1'!$Q$17+'P.1'!$V$15+'P.1'!$H$28+'P.1'!$M$25+'P.1'!$Z$29+'P.1'!$D$35</f>
        <v>0</v>
      </c>
      <c r="AF3" s="67">
        <f>'P.1'!$F$5+'P.1'!$K$5+'P.1'!$X$6+'P.1'!$B$15+'P.1'!$O$17+'P.1'!$T$15+'P.1'!$F$28+'P.1'!$K$25+'P.1'!$X$29+'P.1'!$B$35+'P.1'!$O$40</f>
        <v>5</v>
      </c>
      <c r="AG3" s="67">
        <f>'P.1'!$G$5+'P.1'!$L$5+'P.1'!$Y$6+'P.1'!$C$15+'P.1'!$P$17+'P.1'!$U$15+'P.1'!$G$28+'P.1'!$L$25+'P.1'!$Y$29+'P.1'!$C$35+'P.1'!$P$40</f>
        <v>5</v>
      </c>
      <c r="AH3" s="67">
        <f>'P.1'!$H$5+'P.1'!$M$5+'P.1'!$Z$6+'P.1'!$D$15+'P.1'!$Q$17+'P.1'!$V$15+'P.1'!$H$28+'P.1'!$M$25+'P.1'!$Z$29+'P.1'!$D$35+'P.1'!$Q$40</f>
        <v>0</v>
      </c>
      <c r="AI3" s="47">
        <f>'P.1'!$F$5+'P.1'!$K$5+'P.1'!$X$6+'P.1'!$B$15+'P.1'!$O$17+'P.1'!$T$15+'P.1'!$F$28+'P.1'!$K$25+'P.1'!$X$29+'P.1'!$B$35+'P.1'!$O$40+'P.2'!$B$5</f>
        <v>5</v>
      </c>
      <c r="AJ3" s="47">
        <f>'P.1'!$G$5+'P.1'!$L$5+'P.1'!$Y$6+'P.1'!$C$15+'P.1'!$P$17+'P.1'!$U$15+'P.1'!$G$28+'P.1'!$L$25+'P.1'!$Y$29+'P.1'!$C$35+'P.1'!$P$40+'P.2'!$C$5</f>
        <v>6</v>
      </c>
      <c r="AK3" s="47">
        <f>'P.1'!$H$5+'P.1'!$M$5+'P.1'!$Z$6+'P.1'!$D$15+'P.1'!$Q$17+'P.1'!$V$15+'P.1'!$H$28+'P.1'!$M$25+'P.1'!$Z$29+'P.1'!$D$35+'P.1'!$Q$40+'P.2'!$D$5</f>
        <v>0</v>
      </c>
      <c r="AL3" s="67">
        <f>'P.1'!$F$5+'P.1'!$K$5+'P.1'!$X$6+'P.1'!$B$15+'P.1'!$O$17+'P.1'!$T$15+'P.1'!$F$28+'P.1'!$K$25+'P.1'!$X$29+'P.1'!$B$35+'P.1'!$O$40+'P.2'!$B$5+'P.2'!$O$5</f>
        <v>5</v>
      </c>
      <c r="AM3" s="67">
        <f>'P.1'!$G$5+'P.1'!$L$5+'P.1'!$Y$6+'P.1'!$C$15+'P.1'!$P$17+'P.1'!$U$15+'P.1'!$G$28+'P.1'!$L$25+'P.1'!$Y$29+'P.1'!$C$35+'P.1'!$P$40+'P.2'!$C$5+'P.2'!$P$5</f>
        <v>7</v>
      </c>
      <c r="AN3" s="67">
        <f>'P.1'!$H$5+'P.1'!$M$5+'P.1'!$Z$6+'P.1'!$D$15+'P.1'!$Q$17+'P.1'!$V$15+'P.1'!$H$28+'P.1'!$M$25+'P.1'!$Z$29+'P.1'!$D$35+'P.1'!$Q$40+'P.2'!$D$5+'P.2'!$Q$5</f>
        <v>0</v>
      </c>
      <c r="AO3" s="47">
        <f>'P.1'!$F$5+'P.1'!$K$5+'P.1'!$X$6+'P.1'!$B$15+'P.1'!$O$17+'P.1'!$T$15+'P.1'!$F$28+'P.1'!$K$25+'P.1'!$X$29+'P.1'!$B$35+'P.1'!$O$40+'P.2'!$B$5+'P.2'!$O$5+'P.2'!$T$6</f>
        <v>5</v>
      </c>
      <c r="AP3" s="47">
        <f>'P.1'!$G$5+'P.1'!$L$5+'P.1'!$Y$6+'P.1'!$C$15+'P.1'!$P$17+'P.1'!$U$15+'P.1'!$G$28+'P.1'!$L$25+'P.1'!$Y$29+'P.1'!$C$35+'P.1'!$P$40+'P.2'!$C$5+'P.2'!$P$5+'P.2'!$U$6</f>
        <v>8</v>
      </c>
      <c r="AQ3" s="47">
        <f>'P.1'!$H$5+'P.1'!$M$5+'P.1'!$Z$6+'P.1'!$D$15+'P.1'!$Q$17+'P.1'!$V$15+'P.1'!$H$28+'P.1'!$M$25+'P.1'!$Z$29+'P.1'!$D$35+'P.1'!$Q$40+'P.2'!$D$5+'P.2'!$Q$5+'P.2'!$V$6</f>
        <v>0</v>
      </c>
      <c r="AR3" s="67">
        <f>'P.1'!$F$5+'P.1'!$K$5+'P.1'!$X$6+'P.1'!$B$15+'P.1'!$O$17+'P.1'!$T$15+'P.1'!$F$28+'P.1'!$K$25+'P.1'!$X$29+'P.1'!$B$35+'P.1'!$O$40+'P.2'!$B$5+'P.2'!$O$5+'P.2'!$T$6+'P.2'!$F$15</f>
        <v>5</v>
      </c>
      <c r="AS3" s="67">
        <f>'P.1'!$G$5+'P.1'!$L$5+'P.1'!$Y$6+'P.1'!$C$15+'P.1'!$P$17+'P.1'!$U$15+'P.1'!$G$28+'P.1'!$L$25+'P.1'!$Y$29+'P.1'!$C$35+'P.1'!$P$40+'P.2'!$C$5+'P.2'!$P$5+'P.2'!$U$6+'P.2'!$G$15</f>
        <v>9</v>
      </c>
      <c r="AT3" s="67">
        <f>'P.1'!$H$5+'P.1'!$M$5+'P.1'!$Z$6+'P.1'!$D$15+'P.1'!$Q$17+'P.1'!$V$15+'P.1'!$H$28+'P.1'!$M$25+'P.1'!$Z$29+'P.1'!$D$35+'P.1'!$Q$40+'P.2'!$D$5+'P.2'!$Q$5+'P.2'!$V$6+'P.2'!$H$15</f>
        <v>0</v>
      </c>
      <c r="AU3" s="47">
        <f>'P.1'!$F$5+'P.1'!$K$5+'P.1'!$X$6+'P.1'!$B$15+'P.1'!$O$17+'P.1'!$T$15+'P.1'!$F$28+'P.1'!$K$25+'P.1'!$X$29+'P.1'!$B$35+'P.1'!$O$40+'P.2'!$B$5+'P.2'!$O$5+'P.2'!$T$6+'P.2'!$F$15+'P.2'!$K$17</f>
        <v>5</v>
      </c>
      <c r="AV3" s="47">
        <f>'P.1'!$G$5+'P.1'!$L$5+'P.1'!$Y$6+'P.1'!$C$15+'P.1'!$P$17+'P.1'!$U$15+'P.1'!$G$28+'P.1'!$L$25+'P.1'!$Y$29+'P.1'!$C$35+'P.1'!$P$40+'P.2'!$C$5+'P.2'!$P$5+'P.2'!$U$6+'P.2'!$G$15+'P.2'!$L$17</f>
        <v>10</v>
      </c>
      <c r="AW3" s="47">
        <f>'P.1'!$H$5+'P.1'!$M$5+'P.1'!$Z$6+'P.1'!$D$15+'P.1'!$Q$17+'P.1'!$V$15+'P.1'!$H$28+'P.1'!$M$25+'P.1'!$Z$29+'P.1'!$D$35+'P.1'!$Q$40+'P.2'!$D$5+'P.2'!$Q$5+'P.2'!$V$6+'P.2'!$H$15+'P.2'!$M$17</f>
        <v>0</v>
      </c>
      <c r="AX3" s="67">
        <f>'P.1'!$F$5+'P.1'!$K$5+'P.1'!$X$6+'P.1'!$B$15+'P.1'!$O$17+'P.1'!$T$15+'P.1'!$F$28+'P.1'!$K$25+'P.1'!$X$29+'P.1'!$B$35+'P.1'!$O$40+'P.2'!$B$5+'P.2'!$O$5+'P.2'!$T$6+'P.2'!$F$15+'P.2'!$K$17+'P.2'!$X$15</f>
        <v>5</v>
      </c>
      <c r="AY3" s="67">
        <f>'P.1'!$G$5+'P.1'!$L$5+'P.1'!$Y$6+'P.1'!$C$15+'P.1'!$P$17+'P.1'!$U$15+'P.1'!$G$28+'P.1'!$L$25+'P.1'!$Y$29+'P.1'!$C$35+'P.1'!$P$40+'P.2'!$C$5+'P.2'!$P$5+'P.2'!$U$6+'P.2'!$G$15+'P.2'!$L$17+'P.2'!$Y$15</f>
        <v>11</v>
      </c>
      <c r="AZ3" s="67">
        <f>'P.1'!$H$5+'P.1'!$M$5+'P.1'!$Z$6+'P.1'!$D$15+'P.1'!$Q$17+'P.1'!$V$15+'P.1'!$H$28+'P.1'!$M$25+'P.1'!$Z$29+'P.1'!$D$35+'P.1'!$Q$40+'P.2'!$D$5+'P.2'!$Q$5+'P.2'!$V$6+'P.2'!$H$15+'P.2'!$M$17+'P.2'!$Z$15</f>
        <v>0</v>
      </c>
      <c r="BA3" s="47">
        <f>'P.1'!$F$5+'P.1'!$K$5+'P.1'!$X$6+'P.1'!$B$15+'P.1'!$O$17+'P.1'!$T$15+'P.1'!$F$28+'P.1'!$K$25+'P.1'!$X$29+'P.1'!$B$35+'P.1'!$O$40+'P.2'!$B$5+'P.2'!$O$5+'P.2'!$T$6+'P.2'!$F$15+'P.2'!$K$17+'P.2'!$X$15+'P.2'!$B$28</f>
        <v>5</v>
      </c>
      <c r="BB3" s="47">
        <f>'P.1'!$G$5+'P.1'!$L$5+'P.1'!$Y$6+'P.1'!$C$15+'P.1'!$P$17+'P.1'!$U$15+'P.1'!$G$28+'P.1'!$L$25+'P.1'!$Y$29+'P.1'!$C$35+'P.1'!$P$40+'P.2'!$C$5+'P.2'!$P$5+'P.2'!$U$6+'P.2'!$G$15+'P.2'!$L$17+'P.2'!$Y$15+'P.2'!$C$28</f>
        <v>12</v>
      </c>
      <c r="BC3" s="47">
        <f>'P.1'!$H$5+'P.1'!$M$5+'P.1'!$Z$6+'P.1'!$D$15+'P.1'!$Q$17+'P.1'!$V$15+'P.1'!$H$28+'P.1'!$M$25+'P.1'!$Z$29+'P.1'!$D$35+'P.1'!$Q$40+'P.2'!$D$5+'P.2'!$Q$5+'P.2'!$V$6+'P.2'!$H$15+'P.2'!$M$17+'P.2'!$Z$15+'P.2'!$D$28</f>
        <v>0</v>
      </c>
      <c r="BD3" s="67">
        <f>'P.1'!$F$5+'P.1'!$K$5+'P.1'!$X$6+'P.1'!$B$15+'P.1'!$O$17+'P.1'!$T$15+'P.1'!$F$28+'P.1'!$K$25+'P.1'!$X$29+'P.1'!$B$35+'P.1'!$O$40+'P.2'!$B$5+'P.2'!$O$5+'P.2'!$T$6+'P.2'!$F$15+'P.2'!$K$17+'P.2'!$X$15+'P.2'!$B$28+'P.2'!$O$25</f>
        <v>5</v>
      </c>
      <c r="BE3" s="67">
        <f>'P.1'!$G$5+'P.1'!$L$5+'P.1'!$Y$6+'P.1'!$C$15+'P.1'!$P$17+'P.1'!$U$15+'P.1'!$G$28+'P.1'!$L$25+'P.1'!$Y$29+'P.1'!$C$35+'P.1'!$P$40+'P.2'!$C$5+'P.2'!$P$5+'P.2'!$U$6+'P.2'!$G$15+'P.2'!$L$17+'P.2'!$Y$15+'P.2'!$C$28+'P.2'!$P$25</f>
        <v>13</v>
      </c>
      <c r="BF3" s="67">
        <f>'P.1'!$H$5+'P.1'!$M$5+'P.1'!$Z$6+'P.1'!$D$15+'P.1'!$Q$17+'P.1'!$V$15+'P.1'!$H$28+'P.1'!$M$25+'P.1'!$Z$29+'P.1'!$D$35+'P.1'!$Q$40+'P.2'!$D$5+'P.2'!$Q$5+'P.2'!$V$6+'P.2'!$H$15+'P.2'!$M$17+'P.2'!$Z$15+'P.2'!$D$28+'P.2'!$Q$25</f>
        <v>0</v>
      </c>
      <c r="BG3" s="47">
        <f>'P.1'!$F$5+'P.1'!$K$5+'P.1'!$X$6+'P.1'!$B$15+'P.1'!$O$17+'P.1'!$T$15+'P.1'!$F$28+'P.1'!$K$25+'P.1'!$X$29+'P.1'!$B$35+'P.1'!$O$40+'P.2'!$B$5+'P.2'!$O$5+'P.2'!$T$6+'P.2'!$F$15+'P.2'!$K$17+'P.2'!$X$15+'P.2'!$B$28+'P.2'!$O$25+'P.2'!$T$29</f>
        <v>5</v>
      </c>
      <c r="BH3" s="47">
        <f>'P.1'!$G$5+'P.1'!$L$5+'P.1'!$Y$6+'P.1'!$C$15+'P.1'!$P$17+'P.1'!$U$15+'P.1'!$G$28+'P.1'!$L$25+'P.1'!$Y$29+'P.1'!$C$35+'P.1'!$P$40+'P.2'!$C$5+'P.2'!$P$5+'P.2'!$U$6+'P.2'!$G$15+'P.2'!$L$17+'P.2'!$Y$15+'P.2'!$C$28+'P.2'!$P$25+'P.2'!$U$29</f>
        <v>14</v>
      </c>
      <c r="BI3" s="47">
        <f>'P.1'!$H$5+'P.1'!$M$5+'P.1'!$Z$6+'P.1'!$D$15+'P.1'!$Q$17+'P.1'!$V$15+'P.1'!$H$28+'P.1'!$M$25+'P.1'!$Z$29+'P.1'!$D$35+'P.1'!$Q$40+'P.2'!$D$5+'P.2'!$Q$5+'P.2'!$V$6+'P.2'!$H$15+'P.2'!$M$17+'P.2'!$Z$15+'P.2'!$D$28+'P.2'!$Q$25+'P.2'!$V$29</f>
        <v>0</v>
      </c>
      <c r="BJ3" s="67">
        <f>'P.1'!$F$5+'P.1'!$K$5+'P.1'!$X$6+'P.1'!$B$15+'P.1'!$O$17+'P.1'!$T$15+'P.1'!$F$28+'P.1'!$K$25+'P.1'!$X$29+'P.1'!$B$35+'P.1'!$O$40+'P.2'!$B$5+'P.2'!$O$5+'P.2'!$T$6+'P.2'!$F$15+'P.2'!$K$17+'P.2'!$X$15+'P.2'!$B$28+'P.2'!$O$25+'P.2'!$T$29+'P.2'!$F$35</f>
        <v>5</v>
      </c>
      <c r="BK3" s="67">
        <f>'P.1'!$G$5+'P.1'!$L$5+'P.1'!$Y$6+'P.1'!$C$15+'P.1'!$P$17+'P.1'!$U$15+'P.1'!$G$28+'P.1'!$L$25+'P.1'!$Y$29+'P.1'!$C$35+'P.1'!$P$40+'P.2'!$C$5+'P.2'!$P$5+'P.2'!$U$6+'P.2'!$G$15+'P.2'!$L$17+'P.2'!$Y$15+'P.2'!$C$28+'P.2'!$P$25+'P.2'!$U$29+'P.2'!$G$35</f>
        <v>15</v>
      </c>
      <c r="BL3" s="67">
        <f>'P.1'!$H$5+'P.1'!$M$5+'P.1'!$Z$6+'P.1'!$D$15+'P.1'!$Q$17+'P.1'!$V$15+'P.1'!$H$28+'P.1'!$M$25+'P.1'!$Z$29+'P.1'!$D$35+'P.1'!$Q$40+'P.2'!$D$5+'P.2'!$Q$5+'P.2'!$V$6+'P.2'!$H$15+'P.2'!$M$17+'P.2'!$Z$15+'P.2'!$D$28+'P.2'!$Q$25+'P.2'!$V$29+'P.2'!$H$35</f>
        <v>0</v>
      </c>
      <c r="BM3" s="47">
        <f>'P.1'!$F$5+'P.1'!$K$5+'P.1'!$X$6+'P.1'!$B$15+'P.1'!$O$17+'P.1'!$T$15+'P.1'!$F$28+'P.1'!$K$25+'P.1'!$X$29+'P.1'!$B$35+'P.1'!$O$40+'P.2'!$B$5+'P.2'!$O$5+'P.2'!$T$6+'P.2'!$F$15+'P.2'!$K$17+'P.2'!$X$15+'P.2'!$B$28+'P.2'!$O$25+'P.2'!$T$29+'P.2'!$F$35+'P.2'!$K$40</f>
        <v>5</v>
      </c>
      <c r="BN3" s="47">
        <f>'P.1'!$G$5+'P.1'!$L$5+'P.1'!$Y$6+'P.1'!$C$15+'P.1'!$P$17+'P.1'!$U$15+'P.1'!$G$28+'P.1'!$L$25+'P.1'!$Y$29+'P.1'!$C$35+'P.1'!$P$40+'P.2'!$C$5+'P.2'!$P$5+'P.2'!$U$6+'P.2'!$G$15+'P.2'!$L$17+'P.2'!$Y$15+'P.2'!$C$28+'P.2'!$P$25+'P.2'!$U$29+'P.2'!$G$35+'P.2'!$L$40</f>
        <v>15</v>
      </c>
      <c r="BO3" s="47">
        <f>'P.1'!$H$5+'P.1'!$M$5+'P.1'!$Z$6+'P.1'!$D$15+'P.1'!$Q$17+'P.1'!$V$15+'P.1'!$H$28+'P.1'!$M$25+'P.1'!$Z$29+'P.1'!$D$35+'P.1'!$Q$40+'P.2'!$D$5+'P.2'!$Q$5+'P.2'!$V$6+'P.2'!$H$15+'P.2'!$M$17+'P.2'!$Z$15+'P.2'!$D$28+'P.2'!$Q$25+'P.2'!$V$29+'P.2'!$H$35+'P.2'!$M$40</f>
        <v>0</v>
      </c>
    </row>
    <row r="4" spans="1:67" ht="12.75">
      <c r="A4" s="46">
        <v>2</v>
      </c>
      <c r="B4" s="67">
        <f>'P.1'!$B$5</f>
        <v>0</v>
      </c>
      <c r="C4" s="67">
        <f>'P.1'!$C$5</f>
        <v>0</v>
      </c>
      <c r="D4" s="67">
        <f>'P.1'!$D$5</f>
        <v>1</v>
      </c>
      <c r="E4" s="47">
        <f>'P.1'!$B$5+'P.1'!$O$10</f>
        <v>0</v>
      </c>
      <c r="F4" s="47">
        <f>'P.1'!$C$5+'P.1'!$P$10</f>
        <v>0</v>
      </c>
      <c r="G4" s="47">
        <f>'P.1'!$D$5+'P.1'!$Q$10</f>
        <v>1</v>
      </c>
      <c r="H4" s="67">
        <f>'P.1'!$B$5+'P.1'!$O$10+'P.1'!$X$5</f>
        <v>0</v>
      </c>
      <c r="I4" s="67">
        <f>'P.1'!$C$5+'P.1'!$P$10+'P.1'!$Y$5</f>
        <v>1</v>
      </c>
      <c r="J4" s="67">
        <f>'P.1'!$D$5+'P.1'!$Q$10+'P.1'!$Z$5</f>
        <v>1</v>
      </c>
      <c r="K4" s="47">
        <f>'P.1'!$B$5+'P.1'!$O$10+'P.1'!$X$5+'P.1'!$B$16</f>
        <v>1</v>
      </c>
      <c r="L4" s="47">
        <f>'P.1'!$C$5+'P.1'!$P$10+'P.1'!$Y$5+'P.1'!$C$16</f>
        <v>1</v>
      </c>
      <c r="M4" s="47">
        <f>'P.1'!$D$5+'P.1'!$Q$10+'P.1'!$Z$5+'P.1'!$D$16</f>
        <v>1</v>
      </c>
      <c r="N4" s="67">
        <f>'P.1'!$B$5+'P.1'!$O$10+'P.1'!$X$5+'P.1'!$B$16+'P.1'!$O$16</f>
        <v>2</v>
      </c>
      <c r="O4" s="67">
        <f>'P.1'!$C$5+'P.1'!$P$10+'P.1'!$Y$5+'P.1'!$C$16+'P.1'!$P$16</f>
        <v>1</v>
      </c>
      <c r="P4" s="67">
        <f>'P.1'!$D$5+'P.1'!$Q$10+'P.1'!$Z$5+'P.1'!$D$16+'P.1'!$Q$16</f>
        <v>1</v>
      </c>
      <c r="Q4" s="47">
        <f>'P.1'!$B$5+'P.1'!$O$10+'P.1'!$X$5+'P.1'!$B$16+'P.1'!$O$16+'P.1'!$T$16</f>
        <v>2</v>
      </c>
      <c r="R4" s="47">
        <f>'P.1'!$C$5+'P.1'!$P$10+'P.1'!$Y$5+'P.1'!$C$16+'P.1'!$P$16+'P.1'!$U$16</f>
        <v>2</v>
      </c>
      <c r="S4" s="47">
        <f>'P.1'!$D$5+'P.1'!$Q$10+'P.1'!$Z$5+'P.1'!$D$16+'P.1'!$Q$16+'P.1'!$V$16</f>
        <v>1</v>
      </c>
      <c r="T4" s="67">
        <f>'P.1'!$B$5+'P.1'!$O$10+'P.1'!$X$5+'P.1'!$B$16+'P.1'!$O$16+'P.1'!$T$16+'P.1'!$F$27</f>
        <v>2</v>
      </c>
      <c r="U4" s="67">
        <f>'P.1'!$C$5+'P.1'!$P$10+'P.1'!$Y$5+'P.1'!$C$16+'P.1'!$P$16+'P.1'!$U$16+'P.1'!$G$27</f>
        <v>3</v>
      </c>
      <c r="V4" s="67">
        <f>'P.1'!$D$5+'P.1'!$Q$10+'P.1'!$Z$5+'P.1'!$D$16+'P.1'!$Q$16+'P.1'!$V$16+'P.1'!$H$27</f>
        <v>1</v>
      </c>
      <c r="W4" s="47">
        <f>'P.1'!$B$5+'P.1'!$O$10+'P.1'!$X$5+'P.1'!$B$16+'P.1'!$O$16+'P.1'!$T$16+'P.1'!$F$27+'P.1'!$K$26</f>
        <v>2</v>
      </c>
      <c r="X4" s="47">
        <f>'P.1'!$C$5+'P.1'!$P$10+'P.1'!$Y$5+'P.1'!$C$16+'P.1'!$P$16+'P.1'!$U$16+'P.1'!$G$27+'P.1'!$L$26</f>
        <v>4</v>
      </c>
      <c r="Y4" s="47">
        <f>'P.1'!$D$5+'P.1'!$Q$10+'P.1'!$Z$5+'P.1'!$D$16+'P.1'!$Q$16+'P.1'!$V$16+'P.1'!$H$27+'P.1'!$M$26</f>
        <v>1</v>
      </c>
      <c r="Z4" s="67">
        <f>'P.1'!$B$5+'P.1'!$O$10+'P.1'!$X$5+'P.1'!$B$16+'P.1'!$O$16+'P.1'!$T$16+'P.1'!$F$27+'P.1'!$K$26+'P.1'!$X$28</f>
        <v>2</v>
      </c>
      <c r="AA4" s="67">
        <f>'P.1'!$C$5+'P.1'!$P$10+'P.1'!$Y$5+'P.1'!$C$16+'P.1'!$P$16+'P.1'!$U$16+'P.1'!$G$27+'P.1'!$L$26+'P.1'!$Y$28</f>
        <v>5</v>
      </c>
      <c r="AB4" s="67">
        <f>'P.1'!$D$5+'P.1'!$Q$10+'P.1'!$Z$5+'P.1'!$D$16+'P.1'!$Q$16+'P.1'!$V$16+'P.1'!$H$27+'P.1'!$M$26+'P.1'!$Z$28</f>
        <v>1</v>
      </c>
      <c r="AC4" s="47">
        <f>'P.1'!$B$5+'P.1'!$O$10+'P.1'!$X$5+'P.1'!$B$16+'P.1'!$O$16+'P.1'!$T$16+'P.1'!$F$27+'P.1'!$K$26+'P.1'!$X$28+'P.1'!$B$36</f>
        <v>2</v>
      </c>
      <c r="AD4" s="47">
        <f>'P.1'!$C$5+'P.1'!$P$10+'P.1'!$Y$5+'P.1'!$C$16+'P.1'!$P$16+'P.1'!$U$16+'P.1'!$G$27+'P.1'!$L$26+'P.1'!$Y$28+'P.1'!$C$36</f>
        <v>6</v>
      </c>
      <c r="AE4" s="47">
        <f>'P.1'!$D$5+'P.1'!$Q$10+'P.1'!$Z$5+'P.1'!$D$16+'P.1'!$Q$16+'P.1'!$V$16+'P.1'!$H$27+'P.1'!$M$26+'P.1'!$Z$28+'P.1'!$D$36</f>
        <v>1</v>
      </c>
      <c r="AF4" s="67">
        <f>'P.1'!$B$5+'P.1'!$O$10+'P.1'!$X$5+'P.1'!$B$16+'P.1'!$O$16+'P.1'!$T$16+'P.1'!$F$27+'P.1'!$K$26+'P.1'!$X$28+'P.1'!$B$36+'P.1'!$O$39</f>
        <v>2</v>
      </c>
      <c r="AG4" s="67">
        <f>'P.1'!$C$5+'P.1'!$P$10+'P.1'!$Y$5+'P.1'!$C$16+'P.1'!$P$16+'P.1'!$U$16+'P.1'!$G$27+'P.1'!$L$26+'P.1'!$Y$28+'P.1'!$C$36+'P.1'!$P$39</f>
        <v>7</v>
      </c>
      <c r="AH4" s="67">
        <f>'P.1'!$D$5+'P.1'!$Q$10+'P.1'!$Z$5+'P.1'!$D$16+'P.1'!$Q$16+'P.1'!$V$16+'P.1'!$H$27+'P.1'!$M$26+'P.1'!$Z$28+'P.1'!$D$36+'P.1'!$Q$39</f>
        <v>1</v>
      </c>
      <c r="AI4" s="47">
        <f>'P.1'!$B$5+'P.1'!$O$10+'P.1'!$X$5+'P.1'!$B$16+'P.1'!$O$16+'P.1'!$T$16+'P.1'!$F$27+'P.1'!$K$26+'P.1'!$X$28+'P.1'!$B$36+'P.1'!$O$39+'P.2'!$F$5</f>
        <v>2</v>
      </c>
      <c r="AJ4" s="47">
        <f>'P.1'!$C$5+'P.1'!$P$10+'P.1'!$Y$5+'P.1'!$C$16+'P.1'!$P$16+'P.1'!$U$16+'P.1'!$G$27+'P.1'!$L$26+'P.1'!$Y$28+'P.1'!$C$36+'P.1'!$P$39+'P.2'!$G$5</f>
        <v>8</v>
      </c>
      <c r="AK4" s="47">
        <f>'P.1'!$D$5+'P.1'!$Q$10+'P.1'!$Z$5+'P.1'!$D$16+'P.1'!$Q$16+'P.1'!$V$16+'P.1'!$H$27+'P.1'!$M$26+'P.1'!$Z$28+'P.1'!$D$36+'P.1'!$Q$39+'P.2'!$H$5</f>
        <v>1</v>
      </c>
      <c r="AL4" s="67">
        <f>'P.1'!$B$5+'P.1'!$O$10+'P.1'!$X$5+'P.1'!$B$16+'P.1'!$O$16+'P.1'!$T$16+'P.1'!$F$27+'P.1'!$K$26+'P.1'!$X$28+'P.1'!$B$36+'P.1'!$O$39+'P.2'!$F$5+'P.2'!$K$10</f>
        <v>2</v>
      </c>
      <c r="AM4" s="67">
        <f>'P.1'!$C$5+'P.1'!$P$10+'P.1'!$Y$5+'P.1'!$C$16+'P.1'!$P$16+'P.1'!$U$16+'P.1'!$G$27+'P.1'!$L$26+'P.1'!$Y$28+'P.1'!$C$36+'P.1'!$P$39+'P.2'!$G$5+'P.2'!$L$10</f>
        <v>8</v>
      </c>
      <c r="AN4" s="67">
        <f>'P.1'!$D$5+'P.1'!$Q$10+'P.1'!$Z$5+'P.1'!$D$16+'P.1'!$Q$16+'P.1'!$V$16+'P.1'!$H$27+'P.1'!$M$26+'P.1'!$Z$28+'P.1'!$D$36+'P.1'!$Q$39+'P.2'!$H$5+'P.2'!$M$10</f>
        <v>1</v>
      </c>
      <c r="AO4" s="47">
        <f>'P.1'!$B$5+'P.1'!$O$10+'P.1'!$X$5+'P.1'!$B$16+'P.1'!$O$16+'P.1'!$T$16+'P.1'!$F$27+'P.1'!$K$26+'P.1'!$X$28+'P.1'!$B$36+'P.1'!$O$39+'P.2'!$F$5+'P.2'!$K$10+'P.2'!$T$5</f>
        <v>2</v>
      </c>
      <c r="AP4" s="47">
        <f>'P.1'!$C$5+'P.1'!$P$10+'P.1'!$Y$5+'P.1'!$C$16+'P.1'!$P$16+'P.1'!$U$16+'P.1'!$G$27+'P.1'!$L$26+'P.1'!$Y$28+'P.1'!$C$36+'P.1'!$P$39+'P.2'!$G$5+'P.2'!$L$10+'P.2'!$U$5</f>
        <v>9</v>
      </c>
      <c r="AQ4" s="47">
        <f>'P.1'!$D$5+'P.1'!$Q$10+'P.1'!$Z$5+'P.1'!$D$16+'P.1'!$Q$16+'P.1'!$V$16+'P.1'!$H$27+'P.1'!$M$26+'P.1'!$Z$28+'P.1'!$D$36+'P.1'!$Q$39+'P.2'!$H$5+'P.2'!$M$10+'P.2'!$V$5</f>
        <v>1</v>
      </c>
      <c r="AR4" s="67">
        <f>'P.1'!$B$5+'P.1'!$O$10+'P.1'!$X$5+'P.1'!$B$16+'P.1'!$O$16+'P.1'!$T$16+'P.1'!$F$27+'P.1'!$K$26+'P.1'!$X$28+'P.1'!$B$36+'P.1'!$O$39+'P.2'!$F$5+'P.2'!$K$10+'P.2'!$T$5+'P.2'!$F$16</f>
        <v>2</v>
      </c>
      <c r="AS4" s="67">
        <f>'P.1'!$C$5+'P.1'!$P$10+'P.1'!$Y$5+'P.1'!$C$16+'P.1'!$P$16+'P.1'!$U$16+'P.1'!$G$27+'P.1'!$L$26+'P.1'!$Y$28+'P.1'!$C$36+'P.1'!$P$39+'P.2'!$G$5+'P.2'!$L$10+'P.2'!$U$5+'P.2'!$G$16</f>
        <v>10</v>
      </c>
      <c r="AT4" s="67">
        <f>'P.1'!$D$5+'P.1'!$Q$10+'P.1'!$Z$5+'P.1'!$D$16+'P.1'!$Q$16+'P.1'!$V$16+'P.1'!$H$27+'P.1'!$M$26+'P.1'!$Z$28+'P.1'!$D$36+'P.1'!$Q$39+'P.2'!$H$5+'P.2'!$M$10+'P.2'!$V$5+'P.2'!$H$16</f>
        <v>1</v>
      </c>
      <c r="AU4" s="47">
        <f>'P.1'!$B$5+'P.1'!$O$10+'P.1'!$X$5+'P.1'!$B$16+'P.1'!$O$16+'P.1'!$T$16+'P.1'!$F$27+'P.1'!$K$26+'P.1'!$X$28+'P.1'!$B$36+'P.1'!$O$39+'P.2'!$F$5+'P.2'!$K$10+'P.2'!$T$5+'P.2'!$F$16+'P.2'!$K$16</f>
        <v>2</v>
      </c>
      <c r="AV4" s="47">
        <f>'P.1'!$C$5+'P.1'!$P$10+'P.1'!$Y$5+'P.1'!$C$16+'P.1'!$P$16+'P.1'!$U$16+'P.1'!$G$27+'P.1'!$L$26+'P.1'!$Y$28+'P.1'!$C$36+'P.1'!$P$39+'P.2'!$G$5+'P.2'!$L$10+'P.2'!$U$5+'P.2'!$G$16+'P.2'!$L$16</f>
        <v>11</v>
      </c>
      <c r="AW4" s="47">
        <f>'P.1'!$D$5+'P.1'!$Q$10+'P.1'!$Z$5+'P.1'!$D$16+'P.1'!$Q$16+'P.1'!$V$16+'P.1'!$H$27+'P.1'!$M$26+'P.1'!$Z$28+'P.1'!$D$36+'P.1'!$Q$39+'P.2'!$H$5+'P.2'!$M$10+'P.2'!$V$5+'P.2'!$H$16+'P.2'!$M$16</f>
        <v>1</v>
      </c>
      <c r="AX4" s="67">
        <f>'P.1'!$B$5+'P.1'!$O$10+'P.1'!$X$5+'P.1'!$B$16+'P.1'!$O$16+'P.1'!$T$16+'P.1'!$F$27+'P.1'!$K$26+'P.1'!$X$28+'P.1'!$B$36+'P.1'!$O$39+'P.2'!$F$5+'P.2'!$K$10+'P.2'!$T$5+'P.2'!$F$16+'P.2'!$K$16+'P.2'!$X$16</f>
        <v>2</v>
      </c>
      <c r="AY4" s="67">
        <f>'P.1'!$C$5+'P.1'!$P$10+'P.1'!$Y$5+'P.1'!$C$16+'P.1'!$P$16+'P.1'!$U$16+'P.1'!$G$27+'P.1'!$L$26+'P.1'!$Y$28+'P.1'!$C$36+'P.1'!$P$39+'P.2'!$G$5+'P.2'!$L$10+'P.2'!$U$5+'P.2'!$G$16+'P.2'!$L$16+'P.2'!$Y$16</f>
        <v>12</v>
      </c>
      <c r="AZ4" s="67">
        <f>'P.1'!$D$5+'P.1'!$Q$10+'P.1'!$Z$5+'P.1'!$D$16+'P.1'!$Q$16+'P.1'!$V$16+'P.1'!$H$27+'P.1'!$M$26+'P.1'!$Z$28+'P.1'!$D$36+'P.1'!$Q$39+'P.2'!$H$5+'P.2'!$M$10+'P.2'!$V$5+'P.2'!$H$16+'P.2'!$M$16+'P.2'!$Z$16</f>
        <v>1</v>
      </c>
      <c r="BA4" s="47">
        <f>'P.1'!$B$5+'P.1'!$O$10+'P.1'!$X$5+'P.1'!$B$16+'P.1'!$O$16+'P.1'!$T$16+'P.1'!$F$27+'P.1'!$K$26+'P.1'!$X$28+'P.1'!$B$36+'P.1'!$O$39+'P.2'!$F$5+'P.2'!$K$10+'P.2'!$T$5+'P.2'!$F$16+'P.2'!$K$16+'P.2'!$X$16+'P.2'!$B$27</f>
        <v>2</v>
      </c>
      <c r="BB4" s="47">
        <f>'P.1'!$C$5+'P.1'!$P$10+'P.1'!$Y$5+'P.1'!$C$16+'P.1'!$P$16+'P.1'!$U$16+'P.1'!$G$27+'P.1'!$L$26+'P.1'!$Y$28+'P.1'!$C$36+'P.1'!$P$39+'P.2'!$G$5+'P.2'!$L$10+'P.2'!$U$5+'P.2'!$G$16+'P.2'!$L$16+'P.2'!$Y$16+'P.2'!$C$27</f>
        <v>13</v>
      </c>
      <c r="BC4" s="47">
        <f>'P.1'!$D$5+'P.1'!$Q$10+'P.1'!$Z$5+'P.1'!$D$16+'P.1'!$Q$16+'P.1'!$V$16+'P.1'!$H$27+'P.1'!$M$26+'P.1'!$Z$28+'P.1'!$D$36+'P.1'!$Q$39+'P.2'!$H$5+'P.2'!$M$10+'P.2'!$V$5+'P.2'!$H$16+'P.2'!$M$16+'P.2'!$Z$16+'P.2'!$D$27</f>
        <v>1</v>
      </c>
      <c r="BD4" s="67">
        <f>'P.1'!$B$5+'P.1'!$O$10+'P.1'!$X$5+'P.1'!$B$16+'P.1'!$O$16+'P.1'!$T$16+'P.1'!$F$27+'P.1'!$K$26+'P.1'!$X$28+'P.1'!$B$36+'P.1'!$O$39+'P.2'!$F$5+'P.2'!$K$10+'P.2'!$T$5+'P.2'!$F$16+'P.2'!$K$16+'P.2'!$X$16+'P.2'!$B$27+'P.2'!$O$26</f>
        <v>2</v>
      </c>
      <c r="BE4" s="67">
        <f>'P.1'!$C$5+'P.1'!$P$10+'P.1'!$Y$5+'P.1'!$C$16+'P.1'!$P$16+'P.1'!$U$16+'P.1'!$G$27+'P.1'!$L$26+'P.1'!$Y$28+'P.1'!$C$36+'P.1'!$P$39+'P.2'!$G$5+'P.2'!$L$10+'P.2'!$U$5+'P.2'!$G$16+'P.2'!$L$16+'P.2'!$Y$16+'P.2'!$C$27+'P.2'!$P$26</f>
        <v>14</v>
      </c>
      <c r="BF4" s="67">
        <f>'P.1'!$D$5+'P.1'!$Q$10+'P.1'!$Z$5+'P.1'!$D$16+'P.1'!$Q$16+'P.1'!$V$16+'P.1'!$H$27+'P.1'!$M$26+'P.1'!$Z$28+'P.1'!$D$36+'P.1'!$Q$39+'P.2'!$H$5+'P.2'!$M$10+'P.2'!$V$5+'P.2'!$H$16+'P.2'!$M$16+'P.2'!$Z$16+'P.2'!$D$27+'P.2'!$Q$26</f>
        <v>1</v>
      </c>
      <c r="BG4" s="47">
        <f>'P.1'!$B$5+'P.1'!$O$10+'P.1'!$X$5+'P.1'!$B$16+'P.1'!$O$16+'P.1'!$T$16+'P.1'!$F$27+'P.1'!$K$26+'P.1'!$X$28+'P.1'!$B$36+'P.1'!$O$39+'P.2'!$F$5+'P.2'!$K$10+'P.2'!$T$5+'P.2'!$F$16+'P.2'!$K$16+'P.2'!$X$16+'P.2'!$B$27+'P.2'!$O$26+'P.2'!$T$28</f>
        <v>2</v>
      </c>
      <c r="BH4" s="47">
        <f>'P.1'!$C$5+'P.1'!$P$10+'P.1'!$Y$5+'P.1'!$C$16+'P.1'!$P$16+'P.1'!$U$16+'P.1'!$G$27+'P.1'!$L$26+'P.1'!$Y$28+'P.1'!$C$36+'P.1'!$P$39+'P.2'!$G$5+'P.2'!$L$10+'P.2'!$U$5+'P.2'!$G$16+'P.2'!$L$16+'P.2'!$Y$16+'P.2'!$C$27+'P.2'!$P$26+'P.2'!$U$28</f>
        <v>15</v>
      </c>
      <c r="BI4" s="47">
        <f>'P.1'!$D$5+'P.1'!$Q$10+'P.1'!$Z$5+'P.1'!$D$16+'P.1'!$Q$16+'P.1'!$V$16+'P.1'!$H$27+'P.1'!$M$26+'P.1'!$Z$28+'P.1'!$D$36+'P.1'!$Q$39+'P.2'!$H$5+'P.2'!$M$10+'P.2'!$V$5+'P.2'!$H$16+'P.2'!$M$16+'P.2'!$Z$16+'P.2'!$D$27+'P.2'!$Q$26+'P.2'!$V$28</f>
        <v>1</v>
      </c>
      <c r="BJ4" s="67">
        <f>'P.1'!$B$5+'P.1'!$O$10+'P.1'!$X$5+'P.1'!$B$16+'P.1'!$O$16+'P.1'!$T$16+'P.1'!$F$27+'P.1'!$K$26+'P.1'!$X$28+'P.1'!$B$36+'P.1'!$O$39+'P.2'!$F$5+'P.2'!$K$10+'P.2'!$T$5+'P.2'!$F$16+'P.2'!$K$16+'P.2'!$X$16+'P.2'!$B$27+'P.2'!$O$26+'P.2'!$T$28+'P.2'!$F$36</f>
        <v>2</v>
      </c>
      <c r="BK4" s="67">
        <f>'P.1'!$C$5+'P.1'!$P$10+'P.1'!$Y$5+'P.1'!$C$16+'P.1'!$P$16+'P.1'!$U$16+'P.1'!$G$27+'P.1'!$L$26+'P.1'!$Y$28+'P.1'!$C$36+'P.1'!$P$39+'P.2'!$G$5+'P.2'!$L$10+'P.2'!$U$5+'P.2'!$G$16+'P.2'!$L$16+'P.2'!$Y$16+'P.2'!$C$27+'P.2'!$P$26+'P.2'!$U$28+'P.2'!$G$36</f>
        <v>16</v>
      </c>
      <c r="BL4" s="67">
        <f>'P.1'!$D$5+'P.1'!$Q$10+'P.1'!$Z$5+'P.1'!$D$16+'P.1'!$Q$16+'P.1'!$V$16+'P.1'!$H$27+'P.1'!$M$26+'P.1'!$Z$28+'P.1'!$D$36+'P.1'!$Q$39+'P.2'!$H$5+'P.2'!$M$10+'P.2'!$V$5+'P.2'!$H$16+'P.2'!$M$16+'P.2'!$Z$16+'P.2'!$D$27+'P.2'!$Q$26+'P.2'!$V$28+'P.2'!$H$36</f>
        <v>1</v>
      </c>
      <c r="BM4" s="47">
        <f>'P.1'!$B$5+'P.1'!$O$10+'P.1'!$X$5+'P.1'!$B$16+'P.1'!$O$16+'P.1'!$T$16+'P.1'!$F$27+'P.1'!$K$26+'P.1'!$X$28+'P.1'!$B$36+'P.1'!$O$39+'P.2'!$F$5+'P.2'!$K$10+'P.2'!$T$5+'P.2'!$F$16+'P.2'!$K$16+'P.2'!$X$16+'P.2'!$B$27+'P.2'!$O$26+'P.2'!$T$28+'P.2'!$F$36+'P.2'!$K$39</f>
        <v>2</v>
      </c>
      <c r="BN4" s="47">
        <f>'P.1'!$C$5+'P.1'!$P$10+'P.1'!$Y$5+'P.1'!$C$16+'P.1'!$P$16+'P.1'!$U$16+'P.1'!$G$27+'P.1'!$L$26+'P.1'!$Y$28+'P.1'!$C$36+'P.1'!$P$39+'P.2'!$G$5+'P.2'!$L$10+'P.2'!$U$5+'P.2'!$G$16+'P.2'!$L$16+'P.2'!$Y$16+'P.2'!$C$27+'P.2'!$P$26+'P.2'!$U$28+'P.2'!$G$36+'P.2'!$L$39</f>
        <v>17</v>
      </c>
      <c r="BO4" s="47">
        <f>'P.1'!$D$5+'P.1'!$Q$10+'P.1'!$Z$5+'P.1'!$D$16+'P.1'!$Q$16+'P.1'!$V$16+'P.1'!$H$27+'P.1'!$M$26+'P.1'!$Z$28+'P.1'!$D$36+'P.1'!$Q$39+'P.2'!$H$5+'P.2'!$M$10+'P.2'!$V$5+'P.2'!$H$16+'P.2'!$M$16+'P.2'!$Z$16+'P.2'!$D$27+'P.2'!$Q$26+'P.2'!$V$28+'P.2'!$H$36+'P.2'!$M$39</f>
        <v>1</v>
      </c>
    </row>
    <row r="5" spans="1:67" ht="12.75">
      <c r="A5" s="45">
        <v>3</v>
      </c>
      <c r="B5" s="67">
        <f>'P.1'!$B$6</f>
        <v>1</v>
      </c>
      <c r="C5" s="67">
        <f>'P.1'!$C$6</f>
        <v>0</v>
      </c>
      <c r="D5" s="67">
        <f>'P.1'!$D$6</f>
        <v>0</v>
      </c>
      <c r="E5" s="47">
        <f>'P.1'!$B$6+'P.1'!$O$5</f>
        <v>1</v>
      </c>
      <c r="F5" s="47">
        <f>'P.1'!$C$6+'P.1'!$P$5</f>
        <v>0</v>
      </c>
      <c r="G5" s="47">
        <f>'P.1'!$D$6+'P.1'!$Q$5</f>
        <v>1</v>
      </c>
      <c r="H5" s="67">
        <f>'P.1'!$B$6+'P.1'!$O$5+'P.1'!$T$5</f>
        <v>1</v>
      </c>
      <c r="I5" s="67">
        <f>'P.1'!$C$6+'P.1'!$P$5+'P.1'!$U$5</f>
        <v>1</v>
      </c>
      <c r="J5" s="67">
        <f>'P.1'!$D$6+'P.1'!$Q$5+'P.1'!$V$5</f>
        <v>1</v>
      </c>
      <c r="K5" s="47">
        <f>'P.1'!$B$6+'P.1'!$O$5+'P.1'!$T$5+'P.1'!$F$20</f>
        <v>1</v>
      </c>
      <c r="L5" s="47">
        <f>'P.1'!$C$6+'P.1'!$P$5+'P.1'!$U$5+'P.1'!$G$20</f>
        <v>1</v>
      </c>
      <c r="M5" s="47">
        <f>'P.1'!$D$6+'P.1'!$Q$5+'P.1'!$V$5+'P.1'!$H$20</f>
        <v>1</v>
      </c>
      <c r="N5" s="67">
        <f>'P.1'!$B$6+'P.1'!$O$5+'P.1'!$T$5+'P.1'!$F$20+'P.1'!$O$15</f>
        <v>2</v>
      </c>
      <c r="O5" s="67">
        <f>'P.1'!$C$6+'P.1'!$P$5+'P.1'!$U$5+'P.1'!$G$20+'P.1'!$P$15</f>
        <v>1</v>
      </c>
      <c r="P5" s="67">
        <f>'P.1'!$D$6+'P.1'!$Q$5+'P.1'!$V$5+'P.1'!$H$20+'P.1'!$Q$15</f>
        <v>1</v>
      </c>
      <c r="Q5" s="47">
        <f>'P.1'!$B$6+'P.1'!$O$5+'P.1'!$T$5+'P.1'!$F$20+'P.1'!$O$15+'P.1'!$T$17</f>
        <v>2</v>
      </c>
      <c r="R5" s="47">
        <f>'P.1'!$C$6+'P.1'!$P$5+'P.1'!$U$5+'P.1'!$G$20+'P.1'!$P$15+'P.1'!$U$17</f>
        <v>2</v>
      </c>
      <c r="S5" s="47">
        <f>'P.1'!$D$6+'P.1'!$Q$5+'P.1'!$V$5+'P.1'!$H$20+'P.1'!$Q$15+'P.1'!$V$17</f>
        <v>1</v>
      </c>
      <c r="T5" s="67">
        <f>'P.1'!$B$6+'P.1'!$O$5+'P.1'!$T$5+'P.1'!$F$20+'P.1'!$O$15+'P.1'!$T$17+'P.1'!$F$26</f>
        <v>2</v>
      </c>
      <c r="U5" s="67">
        <f>'P.1'!$C$6+'P.1'!$P$5+'P.1'!$U$5+'P.1'!$G$20+'P.1'!$P$15+'P.1'!$U$17+'P.1'!$G$26</f>
        <v>3</v>
      </c>
      <c r="V5" s="67">
        <f>'P.1'!$D$6+'P.1'!$Q$5+'P.1'!$V$5+'P.1'!$H$20+'P.1'!$Q$15+'P.1'!$V$17+'P.1'!$H$26</f>
        <v>1</v>
      </c>
      <c r="W5" s="47">
        <f>'P.1'!$B$6+'P.1'!$O$5+'P.1'!$T$5+'P.1'!$F$20+'P.1'!$O$15+'P.1'!$T$17+'P.1'!$F$26+'P.1'!$K$27</f>
        <v>2</v>
      </c>
      <c r="X5" s="47">
        <f>'P.1'!$C$6+'P.1'!$P$5+'P.1'!$U$5+'P.1'!$G$20+'P.1'!$P$15+'P.1'!$U$17+'P.1'!$G$26+'P.1'!$L$27</f>
        <v>4</v>
      </c>
      <c r="Y5" s="47">
        <f>'P.1'!$D$6+'P.1'!$Q$5+'P.1'!$V$5+'P.1'!$H$20+'P.1'!$Q$15+'P.1'!$V$17+'P.1'!$H$26+'P.1'!$M$27</f>
        <v>1</v>
      </c>
      <c r="Z5" s="67">
        <f>'P.1'!$B$6+'P.1'!$O$5+'P.1'!$T$5+'P.1'!$F$20+'P.1'!$O$15+'P.1'!$T$17+'P.1'!$F$26+'P.1'!$K$27+'P.1'!$X$27</f>
        <v>2</v>
      </c>
      <c r="AA5" s="67">
        <f>'P.1'!$C$6+'P.1'!$P$5+'P.1'!$U$5+'P.1'!$G$20+'P.1'!$P$15+'P.1'!$U$17+'P.1'!$G$26+'P.1'!$L$27+'P.1'!$Y$27</f>
        <v>5</v>
      </c>
      <c r="AB5" s="67">
        <f>'P.1'!$D$6+'P.1'!$Q$5+'P.1'!$V$5+'P.1'!$H$20+'P.1'!$Q$15+'P.1'!$V$17+'P.1'!$H$26+'P.1'!$M$27+'P.1'!$Z$27</f>
        <v>1</v>
      </c>
      <c r="AC5" s="47">
        <f>'P.1'!$B$6+'P.1'!$O$5+'P.1'!$T$5+'P.1'!$F$20+'P.1'!$O$15+'P.1'!$T$17+'P.1'!$F$26+'P.1'!$K$27+'P.1'!$X$27+'P.1'!$B$37</f>
        <v>2</v>
      </c>
      <c r="AD5" s="47">
        <f>'P.1'!$C$6+'P.1'!$P$5+'P.1'!$U$5+'P.1'!$G$20+'P.1'!$P$15+'P.1'!$U$17+'P.1'!$G$26+'P.1'!$L$27+'P.1'!$Y$27+'P.1'!$C$37</f>
        <v>6</v>
      </c>
      <c r="AE5" s="47">
        <f>'P.1'!$D$6+'P.1'!$Q$5+'P.1'!$V$5+'P.1'!$H$20+'P.1'!$Q$15+'P.1'!$V$17+'P.1'!$H$26+'P.1'!$M$27+'P.1'!$Z$27+'P.1'!$D$37</f>
        <v>1</v>
      </c>
      <c r="AF5" s="67">
        <f>'P.1'!$B$6+'P.1'!$O$5+'P.1'!$T$5+'P.1'!$F$20+'P.1'!$O$15+'P.1'!$T$17+'P.1'!$F$26+'P.1'!$K$27+'P.1'!$X$27+'P.1'!$B$37+'P.1'!$O$38</f>
        <v>2</v>
      </c>
      <c r="AG5" s="67">
        <f>'P.1'!$C$6+'P.1'!$P$5+'P.1'!$U$5+'P.1'!$G$20+'P.1'!$P$15+'P.1'!$U$17+'P.1'!$G$26+'P.1'!$L$27+'P.1'!$Y$27+'P.1'!$C$37+'P.1'!$P$38</f>
        <v>7</v>
      </c>
      <c r="AH5" s="67">
        <f>'P.1'!$D$6+'P.1'!$Q$5+'P.1'!$V$5+'P.1'!$H$20+'P.1'!$Q$15+'P.1'!$V$17+'P.1'!$H$26+'P.1'!$M$27+'P.1'!$Z$27+'P.1'!$D$37+'P.1'!$Q$38</f>
        <v>1</v>
      </c>
      <c r="AI5" s="47">
        <f>'P.1'!$B$6+'P.1'!$O$5+'P.1'!$T$5+'P.1'!$F$20+'P.1'!$O$15+'P.1'!$T$17+'P.1'!$F$26+'P.1'!$K$27+'P.1'!$X$27+'P.1'!$B$37+'P.1'!$O$38+'P.2'!$F$6</f>
        <v>2</v>
      </c>
      <c r="AJ5" s="47">
        <f>'P.1'!$C$6+'P.1'!$P$5+'P.1'!$U$5+'P.1'!$G$20+'P.1'!$P$15+'P.1'!$U$17+'P.1'!$G$26+'P.1'!$L$27+'P.1'!$Y$27+'P.1'!$C$37+'P.1'!$P$38+'P.2'!$G$6</f>
        <v>8</v>
      </c>
      <c r="AK5" s="47">
        <f>'P.1'!$D$6+'P.1'!$Q$5+'P.1'!$V$5+'P.1'!$H$20+'P.1'!$Q$15+'P.1'!$V$17+'P.1'!$H$26+'P.1'!$M$27+'P.1'!$Z$27+'P.1'!$D$37+'P.1'!$Q$38+'P.2'!$H$6</f>
        <v>1</v>
      </c>
      <c r="AL5" s="67">
        <f>'P.1'!$B$6+'P.1'!$O$5+'P.1'!$T$5+'P.1'!$F$20+'P.1'!$O$15+'P.1'!$T$17+'P.1'!$F$26+'P.1'!$K$27+'P.1'!$X$27+'P.1'!$B$37+'P.1'!$O$38+'P.2'!$F$6+'P.2'!$K$5</f>
        <v>2</v>
      </c>
      <c r="AM5" s="67">
        <f>'P.1'!$C$6+'P.1'!$P$5+'P.1'!$U$5+'P.1'!$G$20+'P.1'!$P$15+'P.1'!$U$17+'P.1'!$G$26+'P.1'!$L$27+'P.1'!$Y$27+'P.1'!$C$37+'P.1'!$P$38+'P.2'!$G$6+'P.2'!$L$5</f>
        <v>9</v>
      </c>
      <c r="AN5" s="67">
        <f>'P.1'!$D$6+'P.1'!$Q$5+'P.1'!$V$5+'P.1'!$H$20+'P.1'!$Q$15+'P.1'!$V$17+'P.1'!$H$26+'P.1'!$M$27+'P.1'!$Z$27+'P.1'!$D$37+'P.1'!$Q$38+'P.2'!$H$6+'P.2'!$M$5</f>
        <v>1</v>
      </c>
      <c r="AO5" s="47">
        <f>'P.1'!$B$6+'P.1'!$O$5+'P.1'!$T$5+'P.1'!$F$20+'P.1'!$O$15+'P.1'!$T$17+'P.1'!$F$26+'P.1'!$K$27+'P.1'!$X$27+'P.1'!$B$37+'P.1'!$O$38+'P.2'!$F$6+'P.2'!$K$5+'P.2'!$X$5</f>
        <v>2</v>
      </c>
      <c r="AP5" s="47">
        <f>'P.1'!$C$6+'P.1'!$P$5+'P.1'!$U$5+'P.1'!$G$20+'P.1'!$P$15+'P.1'!$U$17+'P.1'!$G$26+'P.1'!$L$27+'P.1'!$Y$27+'P.1'!$C$37+'P.1'!$P$38+'P.2'!$G$6+'P.2'!$L$5+'P.2'!$Y$5</f>
        <v>10</v>
      </c>
      <c r="AQ5" s="47">
        <f>'P.1'!$D$6+'P.1'!$Q$5+'P.1'!$V$5+'P.1'!$H$20+'P.1'!$Q$15+'P.1'!$V$17+'P.1'!$H$26+'P.1'!$M$27+'P.1'!$Z$27+'P.1'!$D$37+'P.1'!$Q$38+'P.2'!$H$6+'P.2'!$M$5+'P.2'!$Z$5</f>
        <v>1</v>
      </c>
      <c r="AR5" s="67">
        <f>'P.1'!$B$6+'P.1'!$O$5+'P.1'!$T$5+'P.1'!$F$20+'P.1'!$O$15+'P.1'!$T$17+'P.1'!$F$26+'P.1'!$K$27+'P.1'!$X$27+'P.1'!$B$37+'P.1'!$O$38+'P.2'!$F$6+'P.2'!$K$5+'P.2'!$X$5+'P.2'!$B$20</f>
        <v>2</v>
      </c>
      <c r="AS5" s="67">
        <f>'P.1'!$C$6+'P.1'!$P$5+'P.1'!$U$5+'P.1'!$G$20+'P.1'!$P$15+'P.1'!$U$17+'P.1'!$G$26+'P.1'!$L$27+'P.1'!$Y$27+'P.1'!$C$37+'P.1'!$P$38+'P.2'!$G$6+'P.2'!$L$5+'P.2'!$Y$5+'P.2'!$C$20</f>
        <v>10</v>
      </c>
      <c r="AT5" s="67">
        <f>'P.1'!$D$6+'P.1'!$Q$5+'P.1'!$V$5+'P.1'!$H$20+'P.1'!$Q$15+'P.1'!$V$17+'P.1'!$H$26+'P.1'!$M$27+'P.1'!$Z$27+'P.1'!$D$37+'P.1'!$Q$38+'P.2'!$H$6+'P.2'!$M$5+'P.2'!$Z$5+'P.2'!$D$20</f>
        <v>1</v>
      </c>
      <c r="AU5" s="47">
        <f>'P.1'!$B$6+'P.1'!$O$5+'P.1'!$T$5+'P.1'!$F$20+'P.1'!$O$15+'P.1'!$T$17+'P.1'!$F$26+'P.1'!$K$27+'P.1'!$X$27+'P.1'!$B$37+'P.1'!$O$38+'P.2'!$F$6+'P.2'!$K$5+'P.2'!$X$5+'P.2'!$B$20+'P.2'!$K$15</f>
        <v>2</v>
      </c>
      <c r="AV5" s="47">
        <f>'P.1'!$C$6+'P.1'!$P$5+'P.1'!$U$5+'P.1'!$G$20+'P.1'!$P$15+'P.1'!$U$17+'P.1'!$G$26+'P.1'!$L$27+'P.1'!$Y$27+'P.1'!$C$37+'P.1'!$P$38+'P.2'!$G$6+'P.2'!$L$5+'P.2'!$Y$5+'P.2'!$C$20+'P.2'!$L$15</f>
        <v>11</v>
      </c>
      <c r="AW5" s="47">
        <f>'P.1'!$D$6+'P.1'!$Q$5+'P.1'!$V$5+'P.1'!$H$20+'P.1'!$Q$15+'P.1'!$V$17+'P.1'!$H$26+'P.1'!$M$27+'P.1'!$Z$27+'P.1'!$D$37+'P.1'!$Q$38+'P.2'!$H$6+'P.2'!$M$5+'P.2'!$Z$5+'P.2'!$D$20+'P.2'!$M$15</f>
        <v>1</v>
      </c>
      <c r="AX5" s="67">
        <f>'P.1'!$B$6+'P.1'!$O$5+'P.1'!$T$5+'P.1'!$F$20+'P.1'!$O$15+'P.1'!$T$17+'P.1'!$F$26+'P.1'!$K$27+'P.1'!$X$27+'P.1'!$B$37+'P.1'!$O$38+'P.2'!$F$6+'P.2'!$K$5+'P.2'!$X$5+'P.2'!$B$20+'P.2'!$K$15+'P.2'!$X$17</f>
        <v>2</v>
      </c>
      <c r="AY5" s="67">
        <f>'P.1'!$C$6+'P.1'!$P$5+'P.1'!$U$5+'P.1'!$G$20+'P.1'!$P$15+'P.1'!$U$17+'P.1'!$G$26+'P.1'!$L$27+'P.1'!$Y$27+'P.1'!$C$37+'P.1'!$P$38+'P.2'!$G$6+'P.2'!$L$5+'P.2'!$Y$5+'P.2'!$C$20+'P.2'!$L$15+'P.2'!$Y$17</f>
        <v>12</v>
      </c>
      <c r="AZ5" s="67">
        <f>'P.1'!$D$6+'P.1'!$Q$5+'P.1'!$V$5+'P.1'!$H$20+'P.1'!$Q$15+'P.1'!$V$17+'P.1'!$H$26+'P.1'!$M$27+'P.1'!$Z$27+'P.1'!$D$37+'P.1'!$Q$38+'P.2'!$H$6+'P.2'!$M$5+'P.2'!$Z$5+'P.2'!$D$20+'P.2'!$M$15+'P.2'!$Z$17</f>
        <v>1</v>
      </c>
      <c r="BA5" s="47">
        <f>'P.1'!$B$6+'P.1'!$O$5+'P.1'!$T$5+'P.1'!$F$20+'P.1'!$O$15+'P.1'!$T$17+'P.1'!$F$26+'P.1'!$K$27+'P.1'!$X$27+'P.1'!$B$37+'P.1'!$O$38+'P.2'!$F$6+'P.2'!$K$5+'P.2'!$X$5+'P.2'!$B$20+'P.2'!$K$15+'P.2'!$X$17+'P.2'!$B$26</f>
        <v>2</v>
      </c>
      <c r="BB5" s="47">
        <f>'P.1'!$C$6+'P.1'!$P$5+'P.1'!$U$5+'P.1'!$G$20+'P.1'!$P$15+'P.1'!$U$17+'P.1'!$G$26+'P.1'!$L$27+'P.1'!$Y$27+'P.1'!$C$37+'P.1'!$P$38+'P.2'!$G$6+'P.2'!$L$5+'P.2'!$Y$5+'P.2'!$C$20+'P.2'!$L$15+'P.2'!$Y$17+'P.2'!$C$26</f>
        <v>13</v>
      </c>
      <c r="BC5" s="47">
        <f>'P.1'!$D$6+'P.1'!$Q$5+'P.1'!$V$5+'P.1'!$H$20+'P.1'!$Q$15+'P.1'!$V$17+'P.1'!$H$26+'P.1'!$M$27+'P.1'!$Z$27+'P.1'!$D$37+'P.1'!$Q$38+'P.2'!$H$6+'P.2'!$M$5+'P.2'!$Z$5+'P.2'!$D$20+'P.2'!$M$15+'P.2'!$Z$17+'P.2'!$D$26</f>
        <v>1</v>
      </c>
      <c r="BD5" s="67">
        <f>'P.1'!$B$6+'P.1'!$O$5+'P.1'!$T$5+'P.1'!$F$20+'P.1'!$O$15+'P.1'!$T$17+'P.1'!$F$26+'P.1'!$K$27+'P.1'!$X$27+'P.1'!$B$37+'P.1'!$O$38+'P.2'!$F$6+'P.2'!$K$5+'P.2'!$X$5+'P.2'!$B$20+'P.2'!$K$15+'P.2'!$X$17+'P.2'!$B$26+'P.2'!$O$27</f>
        <v>2</v>
      </c>
      <c r="BE5" s="67">
        <f>'P.1'!$C$6+'P.1'!$P$5+'P.1'!$U$5+'P.1'!$G$20+'P.1'!$P$15+'P.1'!$U$17+'P.1'!$G$26+'P.1'!$L$27+'P.1'!$Y$27+'P.1'!$C$37+'P.1'!$P$38+'P.2'!$G$6+'P.2'!$L$5+'P.2'!$Y$5+'P.2'!$C$20+'P.2'!$L$15+'P.2'!$Y$17+'P.2'!$C$26+'P.2'!$P$27</f>
        <v>14</v>
      </c>
      <c r="BF5" s="67">
        <f>'P.1'!$D$6+'P.1'!$Q$5+'P.1'!$V$5+'P.1'!$H$20+'P.1'!$Q$15+'P.1'!$V$17+'P.1'!$H$26+'P.1'!$M$27+'P.1'!$Z$27+'P.1'!$D$37+'P.1'!$Q$38+'P.2'!$H$6+'P.2'!$M$5+'P.2'!$Z$5+'P.2'!$D$20+'P.2'!$M$15+'P.2'!$Z$17+'P.2'!$D$26+'P.2'!$Q$27</f>
        <v>1</v>
      </c>
      <c r="BG5" s="47">
        <f>'P.1'!$B$6+'P.1'!$O$5+'P.1'!$T$5+'P.1'!$F$20+'P.1'!$O$15+'P.1'!$T$17+'P.1'!$F$26+'P.1'!$K$27+'P.1'!$X$27+'P.1'!$B$37+'P.1'!$O$38+'P.2'!$F$6+'P.2'!$K$5+'P.2'!$X$5+'P.2'!$B$20+'P.2'!$K$15+'P.2'!$X$17+'P.2'!$B$26+'P.2'!$O$27+'P.2'!$T$27</f>
        <v>2</v>
      </c>
      <c r="BH5" s="47">
        <f>'P.1'!$C$6+'P.1'!$P$5+'P.1'!$U$5+'P.1'!$G$20+'P.1'!$P$15+'P.1'!$U$17+'P.1'!$G$26+'P.1'!$L$27+'P.1'!$Y$27+'P.1'!$C$37+'P.1'!$P$38+'P.2'!$G$6+'P.2'!$L$5+'P.2'!$Y$5+'P.2'!$C$20+'P.2'!$L$15+'P.2'!$Y$17+'P.2'!$C$26+'P.2'!$P$27+'P.2'!$U$27</f>
        <v>15</v>
      </c>
      <c r="BI5" s="47">
        <f>'P.1'!$D$6+'P.1'!$Q$5+'P.1'!$V$5+'P.1'!$H$20+'P.1'!$Q$15+'P.1'!$V$17+'P.1'!$H$26+'P.1'!$M$27+'P.1'!$Z$27+'P.1'!$D$37+'P.1'!$Q$38+'P.2'!$H$6+'P.2'!$M$5+'P.2'!$Z$5+'P.2'!$D$20+'P.2'!$M$15+'P.2'!$Z$17+'P.2'!$D$26+'P.2'!$Q$27+'P.2'!$V$27</f>
        <v>1</v>
      </c>
      <c r="BJ5" s="67">
        <f>'P.1'!$B$6+'P.1'!$O$5+'P.1'!$T$5+'P.1'!$F$20+'P.1'!$O$15+'P.1'!$T$17+'P.1'!$F$26+'P.1'!$K$27+'P.1'!$X$27+'P.1'!$B$37+'P.1'!$O$38+'P.2'!$F$6+'P.2'!$K$5+'P.2'!$X$5+'P.2'!$B$20+'P.2'!$K$15+'P.2'!$X$17+'P.2'!$B$26+'P.2'!$O$27+'P.2'!$T$27+'P.2'!$F$37</f>
        <v>2</v>
      </c>
      <c r="BK5" s="67">
        <f>'P.1'!$C$6+'P.1'!$P$5+'P.1'!$U$5+'P.1'!$G$20+'P.1'!$P$15+'P.1'!$U$17+'P.1'!$G$26+'P.1'!$L$27+'P.1'!$Y$27+'P.1'!$C$37+'P.1'!$P$38+'P.2'!$G$6+'P.2'!$L$5+'P.2'!$Y$5+'P.2'!$C$20+'P.2'!$L$15+'P.2'!$Y$17+'P.2'!$C$26+'P.2'!$P$27+'P.2'!$U$27+'P.2'!$G$37</f>
        <v>16</v>
      </c>
      <c r="BL5" s="67">
        <f>'P.1'!$D$6+'P.1'!$Q$5+'P.1'!$V$5+'P.1'!$H$20+'P.1'!$Q$15+'P.1'!$V$17+'P.1'!$H$26+'P.1'!$M$27+'P.1'!$Z$27+'P.1'!$D$37+'P.1'!$Q$38+'P.2'!$H$6+'P.2'!$M$5+'P.2'!$Z$5+'P.2'!$D$20+'P.2'!$M$15+'P.2'!$Z$17+'P.2'!$D$26+'P.2'!$Q$27+'P.2'!$V$27+'P.2'!$H$37</f>
        <v>1</v>
      </c>
      <c r="BM5" s="47">
        <f>'P.1'!$B$6+'P.1'!$O$5+'P.1'!$T$5+'P.1'!$F$20+'P.1'!$O$15+'P.1'!$T$17+'P.1'!$F$26+'P.1'!$K$27+'P.1'!$X$27+'P.1'!$B$37+'P.1'!$O$38+'P.2'!$F$6+'P.2'!$K$5+'P.2'!$X$5+'P.2'!$B$20+'P.2'!$K$15+'P.2'!$X$17+'P.2'!$B$26+'P.2'!$O$27+'P.2'!$T$27+'P.2'!$F$37+'P.2'!$K$38</f>
        <v>2</v>
      </c>
      <c r="BN5" s="47">
        <f>'P.1'!$C$6+'P.1'!$P$5+'P.1'!$U$5+'P.1'!$G$20+'P.1'!$P$15+'P.1'!$U$17+'P.1'!$G$26+'P.1'!$L$27+'P.1'!$Y$27+'P.1'!$C$37+'P.1'!$P$38+'P.2'!$G$6+'P.2'!$L$5+'P.2'!$Y$5+'P.2'!$C$20+'P.2'!$L$15+'P.2'!$Y$17+'P.2'!$C$26+'P.2'!$P$27+'P.2'!$U$27+'P.2'!$G$37+'P.2'!$L$38</f>
        <v>17</v>
      </c>
      <c r="BO5" s="47">
        <f>'P.1'!$D$6+'P.1'!$Q$5+'P.1'!$V$5+'P.1'!$H$20+'P.1'!$Q$15+'P.1'!$V$17+'P.1'!$H$26+'P.1'!$M$27+'P.1'!$Z$27+'P.1'!$D$37+'P.1'!$Q$38+'P.2'!$H$6+'P.2'!$M$5+'P.2'!$Z$5+'P.2'!$D$20+'P.2'!$M$15+'P.2'!$Z$17+'P.2'!$D$26+'P.2'!$Q$27+'P.2'!$V$27+'P.2'!$H$37+'P.2'!$M$38</f>
        <v>1</v>
      </c>
    </row>
    <row r="6" spans="1:67" ht="12.75">
      <c r="A6" s="46">
        <v>4</v>
      </c>
      <c r="B6" s="67">
        <f>'P.1'!$B$7</f>
        <v>0</v>
      </c>
      <c r="C6" s="67">
        <f>'P.1'!$C$7</f>
        <v>0</v>
      </c>
      <c r="D6" s="67">
        <f>'P.1'!$D$7</f>
        <v>1</v>
      </c>
      <c r="E6" s="47">
        <f>'P.1'!$B$7+'P.1'!$O$9</f>
        <v>1</v>
      </c>
      <c r="F6" s="47">
        <f>'P.1'!$C$7+'P.1'!$P$9</f>
        <v>0</v>
      </c>
      <c r="G6" s="47">
        <f>'P.1'!$D$7+'P.1'!$Q$9</f>
        <v>1</v>
      </c>
      <c r="H6" s="67">
        <f>'P.1'!$B$7+'P.1'!$O$9+'P.1'!$T$6</f>
        <v>1</v>
      </c>
      <c r="I6" s="67">
        <f>'P.1'!$C$7+'P.1'!$P$9+'P.1'!$U$6</f>
        <v>0</v>
      </c>
      <c r="J6" s="67">
        <f>'P.1'!$D$7+'P.1'!$Q$9+'P.1'!$V$6</f>
        <v>2</v>
      </c>
      <c r="K6" s="47">
        <f>'P.1'!$B$7+'P.1'!$O$9+'P.1'!$T$6+'P.1'!$F$16</f>
        <v>1</v>
      </c>
      <c r="L6" s="47">
        <f>'P.1'!$C$7+'P.1'!$P$9+'P.1'!$U$6+'P.1'!$G$16</f>
        <v>0</v>
      </c>
      <c r="M6" s="47">
        <f>'P.1'!$D$7+'P.1'!$Q$9+'P.1'!$V$6+'P.1'!$H$16</f>
        <v>3</v>
      </c>
      <c r="N6" s="67">
        <f>'P.1'!$B$7+'P.1'!$O$9+'P.1'!$T$6+'P.1'!$F$16+'P.1'!$K$15</f>
        <v>1</v>
      </c>
      <c r="O6" s="67">
        <f>'P.1'!$C$7+'P.1'!$P$9+'P.1'!$U$6+'P.1'!$G$16+'P.1'!$L$15</f>
        <v>0</v>
      </c>
      <c r="P6" s="67">
        <f>'P.1'!$D$7+'P.1'!$Q$9+'P.1'!$V$6+'P.1'!$H$16+'P.1'!$M$15</f>
        <v>4</v>
      </c>
      <c r="Q6" s="47">
        <f>'P.1'!$B$7+'P.1'!$O$9+'P.1'!$T$6+'P.1'!$F$16+'P.1'!$K$15+'P.1'!$X$20</f>
        <v>1</v>
      </c>
      <c r="R6" s="47">
        <f>'P.1'!$C$7+'P.1'!$P$9+'P.1'!$U$6+'P.1'!$G$16+'P.1'!$L$15+'P.1'!$Y$20</f>
        <v>0</v>
      </c>
      <c r="S6" s="47">
        <f>'P.1'!$D$7+'P.1'!$Q$9+'P.1'!$V$6+'P.1'!$H$16+'P.1'!$M$15+'P.1'!$Z$20</f>
        <v>4</v>
      </c>
      <c r="T6" s="67">
        <f>'P.1'!$B$7+'P.1'!$O$9+'P.1'!$T$6+'P.1'!$F$16+'P.1'!$K$15+'P.1'!$X$20+'P.1'!$F$25</f>
        <v>1</v>
      </c>
      <c r="U6" s="67">
        <f>'P.1'!$C$7+'P.1'!$P$9+'P.1'!$U$6+'P.1'!$G$16+'P.1'!$L$15+'P.1'!$Y$20+'P.1'!$G$25</f>
        <v>1</v>
      </c>
      <c r="V6" s="67">
        <f>'P.1'!$D$7+'P.1'!$Q$9+'P.1'!$V$6+'P.1'!$H$16+'P.1'!$M$15+'P.1'!$Z$20+'P.1'!$H$25</f>
        <v>4</v>
      </c>
      <c r="W6" s="47">
        <f>'P.1'!$B$7+'P.1'!$O$9+'P.1'!$T$6+'P.1'!$F$16+'P.1'!$K$15+'P.1'!$X$20+'P.1'!$F$25+'P.1'!$K$28</f>
        <v>1</v>
      </c>
      <c r="X6" s="47">
        <f>'P.1'!$C$7+'P.1'!$P$9+'P.1'!$U$6+'P.1'!$G$16+'P.1'!$L$15+'P.1'!$Y$20+'P.1'!$G$25+'P.1'!$L$28</f>
        <v>2</v>
      </c>
      <c r="Y6" s="47">
        <f>'P.1'!$D$7+'P.1'!$Q$9+'P.1'!$V$6+'P.1'!$H$16+'P.1'!$M$15+'P.1'!$Z$20+'P.1'!$H$25+'P.1'!$M$28</f>
        <v>4</v>
      </c>
      <c r="Z6" s="67">
        <f>'P.1'!$B$7+'P.1'!$O$9+'P.1'!$T$6+'P.1'!$F$16+'P.1'!$K$15+'P.1'!$X$20+'P.1'!$F$25+'P.1'!$K$28+'P.1'!$X$26</f>
        <v>1</v>
      </c>
      <c r="AA6" s="67">
        <f>'P.1'!$C$7+'P.1'!$P$9+'P.1'!$U$6+'P.1'!$G$16+'P.1'!$L$15+'P.1'!$Y$20+'P.1'!$G$25+'P.1'!$L$28+'P.1'!$Y$26</f>
        <v>3</v>
      </c>
      <c r="AB6" s="67">
        <f>'P.1'!$D$7+'P.1'!$Q$9+'P.1'!$V$6+'P.1'!$H$16+'P.1'!$M$15+'P.1'!$Z$20+'P.1'!$H$25+'P.1'!$M$28+'P.1'!$Z$26</f>
        <v>4</v>
      </c>
      <c r="AC6" s="47">
        <f>'P.1'!$B$7+'P.1'!$O$9+'P.1'!$T$6+'P.1'!$F$16+'P.1'!$K$15+'P.1'!$X$20+'P.1'!$F$25+'P.1'!$K$28+'P.1'!$X$26+'P.1'!$B$38</f>
        <v>1</v>
      </c>
      <c r="AD6" s="47">
        <f>'P.1'!$C$7+'P.1'!$P$9+'P.1'!$U$6+'P.1'!$G$16+'P.1'!$L$15+'P.1'!$Y$20+'P.1'!$G$25+'P.1'!$L$28+'P.1'!$Y$26+'P.1'!$C$38</f>
        <v>4</v>
      </c>
      <c r="AE6" s="47">
        <f>'P.1'!$D$7+'P.1'!$Q$9+'P.1'!$V$6+'P.1'!$H$16+'P.1'!$M$15+'P.1'!$Z$20+'P.1'!$H$25+'P.1'!$M$28+'P.1'!$Z$26+'P.1'!$D38</f>
        <v>4</v>
      </c>
      <c r="AF6" s="67">
        <f>'P.1'!$B$7+'P.1'!$O$9+'P.1'!$T$6+'P.1'!$F$16+'P.1'!$K$15+'P.1'!$X$20+'P.1'!$F$25+'P.1'!$K$28+'P.1'!$X$26+'P.1'!$B$38+'P.1'!$O$37</f>
        <v>1</v>
      </c>
      <c r="AG6" s="67">
        <f>'P.1'!$C$7+'P.1'!$P$9+'P.1'!$U$6+'P.1'!$G$16+'P.1'!$L$15+'P.1'!$Y$20+'P.1'!$G$25+'P.1'!$L$28+'P.1'!$Y$26+'P.1'!$C$38+'P.1'!$P$37</f>
        <v>5</v>
      </c>
      <c r="AH6" s="67">
        <f>'P.1'!$D$7+'P.1'!$Q$9+'P.1'!$V$6+'P.1'!$H$16+'P.1'!$M$15+'P.1'!$Z$20+'P.1'!$H$25+'P.1'!$M$28+'P.1'!$Z$26+'P.1'!$D38+'P.1'!$Q$37</f>
        <v>4</v>
      </c>
      <c r="AI6" s="47">
        <f>'P.1'!$B$7+'P.1'!$O$9+'P.1'!$T$6+'P.1'!$F$16+'P.1'!$K$15+'P.1'!$X$20+'P.1'!$F$25+'P.1'!$K$28+'P.1'!$X$26+'P.1'!$B$38+'P.1'!$O$37+'P.2'!$F$7</f>
        <v>1</v>
      </c>
      <c r="AJ6" s="47">
        <f>'P.1'!$C$7+'P.1'!$P$9+'P.1'!$U$6+'P.1'!$G$16+'P.1'!$L$15+'P.1'!$Y$20+'P.1'!$G$25+'P.1'!$L$28+'P.1'!$Y$26+'P.1'!$C$38+'P.1'!$P$37+'P.2'!$G$7</f>
        <v>6</v>
      </c>
      <c r="AK6" s="47">
        <f>'P.1'!$D$7+'P.1'!$Q$9+'P.1'!$V$6+'P.1'!$H$16+'P.1'!$M$15+'P.1'!$Z$20+'P.1'!$H$25+'P.1'!$M$28+'P.1'!$Z$26+'P.1'!$D38+'P.1'!$Q$37+'P.2'!$H$7</f>
        <v>4</v>
      </c>
      <c r="AL6" s="67">
        <f>'P.1'!$B$7+'P.1'!$O$9+'P.1'!$T$6+'P.1'!$F$16+'P.1'!$K$15+'P.1'!$X$20+'P.1'!$F$25+'P.1'!$K$28+'P.1'!$X$26+'P.1'!$B$38+'P.1'!$O$37+'P.2'!$F$7+'P.2'!$K$9</f>
        <v>1</v>
      </c>
      <c r="AM6" s="67">
        <f>'P.1'!$C$7+'P.1'!$P$9+'P.1'!$U$6+'P.1'!$G$16+'P.1'!$L$15+'P.1'!$Y$20+'P.1'!$G$25+'P.1'!$L$28+'P.1'!$Y$26+'P.1'!$C$38+'P.1'!$P$37+'P.2'!$G$7+'P.2'!$L$9</f>
        <v>7</v>
      </c>
      <c r="AN6" s="67">
        <f>'P.1'!$D$7+'P.1'!$Q$9+'P.1'!$V$6+'P.1'!$H$16+'P.1'!$M$15+'P.1'!$Z$20+'P.1'!$H$25+'P.1'!$M$28+'P.1'!$Z$26+'P.1'!$D38+'P.1'!$Q$37+'P.2'!$H$7+'P.2'!$M$9</f>
        <v>4</v>
      </c>
      <c r="AO6" s="47">
        <f>'P.1'!$B$7+'P.1'!$O$9+'P.1'!$T$6+'P.1'!$F$16+'P.1'!$K$15+'P.1'!$X$20+'P.1'!$F$25+'P.1'!$K$28+'P.1'!$X$26+'P.1'!$B$38+'P.1'!$O$37+'P.2'!$F$7+'P.2'!$K$9+'P.2'!$X6</f>
        <v>1</v>
      </c>
      <c r="AP6" s="47">
        <f>'P.1'!$C$7+'P.1'!$P$9+'P.1'!$U$6+'P.1'!$G$16+'P.1'!$L$15+'P.1'!$Y$20+'P.1'!$G$25+'P.1'!$L$28+'P.1'!$Y$26+'P.1'!$C$38+'P.1'!$P$37+'P.2'!$G$7+'P.2'!$L$9+'P.2'!$Y$6</f>
        <v>8</v>
      </c>
      <c r="AQ6" s="47">
        <f>'P.1'!$D$7+'P.1'!$Q$9+'P.1'!$V$6+'P.1'!$H$16+'P.1'!$M$15+'P.1'!$Z$20+'P.1'!$H$25+'P.1'!$M$28+'P.1'!$Z$26+'P.1'!$D38+'P.1'!$Q$37+'P.2'!$H$7+'P.2'!$M$9+'P.2'!$Z$6</f>
        <v>4</v>
      </c>
      <c r="AR6" s="67">
        <f>'P.1'!$B$7+'P.1'!$O$9+'P.1'!$T$6+'P.1'!$F$16+'P.1'!$K$15+'P.1'!$X$20+'P.1'!$F$25+'P.1'!$K$28+'P.1'!$X$26+'P.1'!$B$38+'P.1'!$O$37+'P.2'!$F$7+'P.2'!$K$9+'P.2'!$X6+'P.2'!$B$16</f>
        <v>1</v>
      </c>
      <c r="AS6" s="67">
        <f>'P.1'!$C$7+'P.1'!$P$9+'P.1'!$U$6+'P.1'!$G$16+'P.1'!$L$15+'P.1'!$Y$20+'P.1'!$G$25+'P.1'!$L$28+'P.1'!$Y$26+'P.1'!$C$38+'P.1'!$P$37+'P.2'!$G$7+'P.2'!$L$9+'P.2'!$Y$6+'P.2'!$C$16</f>
        <v>9</v>
      </c>
      <c r="AT6" s="67">
        <f>'P.1'!$D$7+'P.1'!$Q$9+'P.1'!$V$6+'P.1'!$H$16+'P.1'!$M$15+'P.1'!$Z$20+'P.1'!$H$25+'P.1'!$M$28+'P.1'!$Z$26+'P.1'!$D38+'P.1'!$Q$37+'P.2'!$H$7+'P.2'!$M$9+'P.2'!$Z$6+'P.2'!$D$16</f>
        <v>4</v>
      </c>
      <c r="AU6" s="47">
        <f>'P.1'!$B$7+'P.1'!$O$9+'P.1'!$T$6+'P.1'!$F$16+'P.1'!$K$15+'P.1'!$X$20+'P.1'!$F$25+'P.1'!$K$28+'P.1'!$X$26+'P.1'!$B$38+'P.1'!$O$37+'P.2'!$F$7+'P.2'!$K$9+'P.2'!$X6+'P.2'!$B$16+'P.2'!$O$15</f>
        <v>1</v>
      </c>
      <c r="AV6" s="47">
        <f>'P.1'!$C$7+'P.1'!$P$9+'P.1'!$U$6+'P.1'!$G$16+'P.1'!$L$15+'P.1'!$Y$20+'P.1'!$G$25+'P.1'!$L$28+'P.1'!$Y$26+'P.1'!$C$38+'P.1'!$P$37+'P.2'!$G$7+'P.2'!$L$9+'P.2'!$Y$6+'P.2'!$C$16+'P.2'!$P$15</f>
        <v>10</v>
      </c>
      <c r="AW6" s="47">
        <f>'P.1'!$D$7+'P.1'!$Q$9+'P.1'!$V$6+'P.1'!$H$16+'P.1'!$M$15+'P.1'!$Z$20+'P.1'!$H$25+'P.1'!$M$28+'P.1'!$Z$26+'P.1'!$D38+'P.1'!$Q$37+'P.2'!$H$7+'P.2'!$M$9+'P.2'!$Z$6+'P.2'!$D$16+'P.2'!$Q$15</f>
        <v>4</v>
      </c>
      <c r="AX6" s="67">
        <f>'P.1'!$B$7+'P.1'!$O$9+'P.1'!$T$6+'P.1'!$F$16+'P.1'!$K$15+'P.1'!$X$20+'P.1'!$F$25+'P.1'!$K$28+'P.1'!$X$26+'P.1'!$B$38+'P.1'!$O$37+'P.2'!$F$7+'P.2'!$K$9+'P.2'!$X6+'P.2'!$B$16+'P.2'!$O$15+'P.2'!$T$20</f>
        <v>1</v>
      </c>
      <c r="AY6" s="67">
        <f>'P.1'!$C$7+'P.1'!$P$9+'P.1'!$U$6+'P.1'!$G$16+'P.1'!$L$15+'P.1'!$Y$20+'P.1'!$G$25+'P.1'!$L$28+'P.1'!$Y$26+'P.1'!$C$38+'P.1'!$P$37+'P.2'!$G$7+'P.2'!$L$9+'P.2'!$Y$6+'P.2'!$C$16+'P.2'!$P$15+'P.2'!$U$20</f>
        <v>10</v>
      </c>
      <c r="AZ6" s="67">
        <f>'P.1'!$D$7+'P.1'!$Q$9+'P.1'!$V$6+'P.1'!$H$16+'P.1'!$M$15+'P.1'!$Z$20+'P.1'!$H$25+'P.1'!$M$28+'P.1'!$Z$26+'P.1'!$D38+'P.1'!$Q$37+'P.2'!$H$7+'P.2'!$M$9+'P.2'!$Z$6+'P.2'!$D$16+'P.2'!$Q$15+'P.2'!$V$20</f>
        <v>4</v>
      </c>
      <c r="BA6" s="47">
        <f>'P.1'!$B$7+'P.1'!$O$9+'P.1'!$T$6+'P.1'!$F$16+'P.1'!$K$15+'P.1'!$X$20+'P.1'!$F$25+'P.1'!$K$28+'P.1'!$X$26+'P.1'!$B$38+'P.1'!$O$37+'P.2'!$F$7+'P.2'!$K$9+'P.2'!$X6+'P.2'!$B$16+'P.2'!$O$15+'P.2'!$T$20+'P.2'!$B$25</f>
        <v>1</v>
      </c>
      <c r="BB6" s="47">
        <f>'P.1'!$C$7+'P.1'!$P$9+'P.1'!$U$6+'P.1'!$G$16+'P.1'!$L$15+'P.1'!$Y$20+'P.1'!$G$25+'P.1'!$L$28+'P.1'!$Y$26+'P.1'!$C$38+'P.1'!$P$37+'P.2'!$G$7+'P.2'!$L$9+'P.2'!$Y$6+'P.2'!$C$16+'P.2'!$P$15+'P.2'!$U$20+'P.2'!$C$25</f>
        <v>11</v>
      </c>
      <c r="BC6" s="47">
        <f>'P.1'!$D$7+'P.1'!$Q$9+'P.1'!$V$6+'P.1'!$H$16+'P.1'!$M$15+'P.1'!$Z$20+'P.1'!$H$25+'P.1'!$M$28+'P.1'!$Z$26+'P.1'!$D38+'P.1'!$Q$37+'P.2'!$H$7+'P.2'!$M$9+'P.2'!$Z$6+'P.2'!$D$16+'P.2'!$Q$15+'P.2'!$V$20+'P.2'!$D$25</f>
        <v>4</v>
      </c>
      <c r="BD6" s="67">
        <f>'P.1'!$B$7+'P.1'!$O$9+'P.1'!$T$6+'P.1'!$F$16+'P.1'!$K$15+'P.1'!$X$20+'P.1'!$F$25+'P.1'!$K$28+'P.1'!$X$26+'P.1'!$B$38+'P.1'!$O$37+'P.2'!$F$7+'P.2'!$K$9+'P.2'!$X6+'P.2'!$B$16+'P.2'!$O$15+'P.2'!$T$20+'P.2'!$B$25+'P.2'!$O$28</f>
        <v>1</v>
      </c>
      <c r="BE6" s="67">
        <f>'P.1'!$C$7+'P.1'!$P$9+'P.1'!$U$6+'P.1'!$G$16+'P.1'!$L$15+'P.1'!$Y$20+'P.1'!$G$25+'P.1'!$L$28+'P.1'!$Y$26+'P.1'!$C$38+'P.1'!$P$37+'P.2'!$G$7+'P.2'!$L$9+'P.2'!$Y$6+'P.2'!$C$16+'P.2'!$P$15+'P.2'!$U$20+'P.2'!$C$25+'P.2'!$P$28</f>
        <v>12</v>
      </c>
      <c r="BF6" s="67">
        <f>'P.1'!$D$7+'P.1'!$Q$9+'P.1'!$V$6+'P.1'!$H$16+'P.1'!$M$15+'P.1'!$Z$20+'P.1'!$H$25+'P.1'!$M$28+'P.1'!$Z$26+'P.1'!$D38+'P.1'!$Q$37+'P.2'!$H$7+'P.2'!$M$9+'P.2'!$Z$6+'P.2'!$D$16+'P.2'!$Q$15+'P.2'!$V$20+'P.2'!$D$25+'P.2'!$Q$28</f>
        <v>4</v>
      </c>
      <c r="BG6" s="47">
        <f>'P.1'!$B$7+'P.1'!$O$9+'P.1'!$T$6+'P.1'!$F$16+'P.1'!$K$15+'P.1'!$X$20+'P.1'!$F$25+'P.1'!$K$28+'P.1'!$X$26+'P.1'!$B$38+'P.1'!$O$37+'P.2'!$F$7+'P.2'!$K$9+'P.2'!$X6+'P.2'!$B$16+'P.2'!$O$15+'P.2'!$T$20+'P.2'!$B$25+'P.2'!$O$28+'P.2'!$T$26</f>
        <v>1</v>
      </c>
      <c r="BH6" s="47">
        <f>'P.1'!$C$7+'P.1'!$P$9+'P.1'!$U$6+'P.1'!$G$16+'P.1'!$L$15+'P.1'!$Y$20+'P.1'!$G$25+'P.1'!$L$28+'P.1'!$Y$26+'P.1'!$C$38+'P.1'!$P$37+'P.2'!$G$7+'P.2'!$L$9+'P.2'!$Y$6+'P.2'!$C$16+'P.2'!$P$15+'P.2'!$U$20+'P.2'!$C$25+'P.2'!$P$28+'P.2'!$U$26</f>
        <v>13</v>
      </c>
      <c r="BI6" s="47">
        <f>'P.1'!$D$7+'P.1'!$Q$9+'P.1'!$V$6+'P.1'!$H$16+'P.1'!$M$15+'P.1'!$Z$20+'P.1'!$H$25+'P.1'!$M$28+'P.1'!$Z$26+'P.1'!$D38+'P.1'!$Q$37+'P.2'!$H$7+'P.2'!$M$9+'P.2'!$Z$6+'P.2'!$D$16+'P.2'!$Q$15+'P.2'!$V$20+'P.2'!$D$25+'P.2'!$Q$28+'P.2'!$V$26</f>
        <v>4</v>
      </c>
      <c r="BJ6" s="67">
        <f>'P.1'!$B$7+'P.1'!$O$9+'P.1'!$T$6+'P.1'!$F$16+'P.1'!$K$15+'P.1'!$X$20+'P.1'!$F$25+'P.1'!$K$28+'P.1'!$X$26+'P.1'!$B$38+'P.1'!$O$37+'P.2'!$F$7+'P.2'!$K$9+'P.2'!$X6+'P.2'!$B$16+'P.2'!$O$15+'P.2'!$T$20+'P.2'!$B$25+'P.2'!$O$28+'P.2'!$T$26+'P.2'!$F$38</f>
        <v>1</v>
      </c>
      <c r="BK6" s="67">
        <f>'P.1'!$C$7+'P.1'!$P$9+'P.1'!$U$6+'P.1'!$G$16+'P.1'!$L$15+'P.1'!$Y$20+'P.1'!$G$25+'P.1'!$L$28+'P.1'!$Y$26+'P.1'!$C$38+'P.1'!$P$37+'P.2'!$G$7+'P.2'!$L$9+'P.2'!$Y$6+'P.2'!$C$16+'P.2'!$P$15+'P.2'!$U$20+'P.2'!$C$25+'P.2'!$P$28+'P.2'!$U$26+'P.2'!$G$38</f>
        <v>14</v>
      </c>
      <c r="BL6" s="67">
        <f>'P.1'!$D$7+'P.1'!$Q$9+'P.1'!$V$6+'P.1'!$H$16+'P.1'!$M$15+'P.1'!$Z$20+'P.1'!$H$25+'P.1'!$M$28+'P.1'!$Z$26+'P.1'!$D38+'P.1'!$Q$37+'P.2'!$H$7+'P.2'!$M$9+'P.2'!$Z$6+'P.2'!$D$16+'P.2'!$Q$15+'P.2'!$V$20+'P.2'!$D$25+'P.2'!$Q$28+'P.2'!$V$26+'P.2'!$H$38</f>
        <v>4</v>
      </c>
      <c r="BM6" s="47">
        <f>'P.1'!$B$7+'P.1'!$O$9+'P.1'!$T$6+'P.1'!$F$16+'P.1'!$K$15+'P.1'!$X$20+'P.1'!$F$25+'P.1'!$K$28+'P.1'!$X$26+'P.1'!$B$38+'P.1'!$O$37+'P.2'!$F$7+'P.2'!$K$9+'P.2'!$X6+'P.2'!$B$16+'P.2'!$O$15+'P.2'!$T$20+'P.2'!$B$25+'P.2'!$O$28+'P.2'!$T$26+'P.2'!$F$38+'P.2'!$K$37</f>
        <v>1</v>
      </c>
      <c r="BN6" s="47">
        <f>'P.1'!$C$7+'P.1'!$P$9+'P.1'!$U$6+'P.1'!$G$16+'P.1'!$L$15+'P.1'!$Y$20+'P.1'!$G$25+'P.1'!$L$28+'P.1'!$Y$26+'P.1'!$C$38+'P.1'!$P$37+'P.2'!$G$7+'P.2'!$L$9+'P.2'!$Y$6+'P.2'!$C$16+'P.2'!$P$15+'P.2'!$U$20+'P.2'!$C$25+'P.2'!$P$28+'P.2'!$U$26+'P.2'!$G$38+'P.2'!$L$37</f>
        <v>15</v>
      </c>
      <c r="BO6" s="47">
        <f>'P.1'!$D$7+'P.1'!$Q$9+'P.1'!$V$6+'P.1'!$H$16+'P.1'!$M$15+'P.1'!$Z$20+'P.1'!$H$25+'P.1'!$M$28+'P.1'!$Z$26+'P.1'!$D38+'P.1'!$Q$37+'P.2'!$H$7+'P.2'!$M$9+'P.2'!$Z$6+'P.2'!$D$16+'P.2'!$Q$15+'P.2'!$V$20+'P.2'!$D$25+'P.2'!$Q$28+'P.2'!$V$26+'P.2'!$H$38+'P.2'!$M$37</f>
        <v>4</v>
      </c>
    </row>
    <row r="7" spans="1:67" ht="12.75">
      <c r="A7" s="45">
        <v>5</v>
      </c>
      <c r="B7" s="67">
        <f>'P.1'!$B$8</f>
        <v>0</v>
      </c>
      <c r="C7" s="67">
        <f>'P.1'!$C$8</f>
        <v>0</v>
      </c>
      <c r="D7" s="67">
        <f>'P.1'!$D$8</f>
        <v>1</v>
      </c>
      <c r="E7" s="47">
        <f>'P.1'!$B$8+'P.1'!$O$8</f>
        <v>0</v>
      </c>
      <c r="F7" s="47">
        <f>'P.1'!$C$8+'P.1'!$P$8</f>
        <v>0</v>
      </c>
      <c r="G7" s="47">
        <f>'P.1'!$D$8+'P.1'!$Q$8</f>
        <v>2</v>
      </c>
      <c r="H7" s="67">
        <f>'P.1'!$B$8+'P.1'!$O$8+'P.1'!$T$7</f>
        <v>1</v>
      </c>
      <c r="I7" s="67">
        <f>'P.1'!$C$8+'P.1'!$P$8+'P.1'!$U$7</f>
        <v>0</v>
      </c>
      <c r="J7" s="67">
        <f>'P.1'!$D$8+'P.1'!$Q$8+'P.1'!$V$7</f>
        <v>2</v>
      </c>
      <c r="K7" s="47">
        <f>'P.1'!$B$8+'P.1'!$O$8+'P.1'!$T$7+'P.1'!$F$15</f>
        <v>1</v>
      </c>
      <c r="L7" s="47">
        <f>'P.1'!$C$8+'P.1'!$P$8+'P.1'!$U$7+'P.1'!$G$15</f>
        <v>0</v>
      </c>
      <c r="M7" s="47">
        <f>'P.1'!$D$8+'P.1'!$Q$8+'P.1'!$V$7+'P.1'!$H$15</f>
        <v>3</v>
      </c>
      <c r="N7" s="67">
        <f>'P.1'!$B$8+'P.1'!$O$8+'P.1'!$T$7+'P.1'!$F$15+'P.1'!$K$16</f>
        <v>1</v>
      </c>
      <c r="O7" s="67">
        <f>'P.1'!$C$8+'P.1'!$P$8+'P.1'!$U$7+'P.1'!$G$15+'P.1'!$L$16</f>
        <v>0</v>
      </c>
      <c r="P7" s="67">
        <f>'P.1'!$D$8+'P.1'!$Q$8+'P.1'!$V$7+'P.1'!$H$15+'P.1'!$M$16</f>
        <v>4</v>
      </c>
      <c r="Q7" s="47">
        <f>'P.1'!$B$8+'P.1'!$O$8+'P.1'!$T$7+'P.1'!$F$15+'P.1'!$K$16+'P.1'!$X$17</f>
        <v>1</v>
      </c>
      <c r="R7" s="47">
        <f>'P.1'!$C$8+'P.1'!$P$8+'P.1'!$U$7+'P.1'!$G$15+'P.1'!$L$16+'P.1'!$Y$17</f>
        <v>1</v>
      </c>
      <c r="S7" s="47">
        <f>'P.1'!$D$8+'P.1'!$Q$8+'P.1'!$V$7+'P.1'!$H$15+'P.1'!$M$16+'P.1'!$Z$17</f>
        <v>4</v>
      </c>
      <c r="T7" s="67">
        <f>'P.1'!$B$8+'P.1'!$O$8+'P.1'!$T$7+'P.1'!$F$15+'P.1'!$K$16+'P.1'!$X$17+'P.1'!$B$25</f>
        <v>1</v>
      </c>
      <c r="U7" s="67">
        <f>'P.1'!$C$8+'P.1'!$P$8+'P.1'!$U$7+'P.1'!$G$15+'P.1'!$L$16+'P.1'!$Y$17+'P.1'!$C$25</f>
        <v>2</v>
      </c>
      <c r="V7" s="67">
        <f>'P.1'!$D$8+'P.1'!$Q$8+'P.1'!$V$7+'P.1'!$H$15+'P.1'!$M$16+'P.1'!$Z$17+'P.1'!$D$25</f>
        <v>4</v>
      </c>
      <c r="W7" s="47">
        <f>'P.1'!$B$8+'P.1'!$O$8+'P.1'!$T$7+'P.1'!$F$15+'P.1'!$K$16+'P.1'!$X$17+'P.1'!$B$25+'P.1'!$O$30</f>
        <v>1</v>
      </c>
      <c r="X7" s="47">
        <f>'P.1'!$C$8+'P.1'!$P$8+'P.1'!$U$7+'P.1'!$G$15+'P.1'!$L$16+'P.1'!$Y$17+'P.1'!$C$25+'P.1'!$P$30</f>
        <v>2</v>
      </c>
      <c r="Y7" s="47">
        <f>'P.1'!$D$8+'P.1'!$Q$8+'P.1'!$V$7+'P.1'!$H$15+'P.1'!$M$16+'P.1'!$Z$17+'P.1'!$D$25+'P.1'!$Q$30</f>
        <v>4</v>
      </c>
      <c r="Z7" s="67">
        <f>'P.1'!$B$8+'P.1'!$O$8+'P.1'!$T$7+'P.1'!$F$15+'P.1'!$K$16+'P.1'!$X$17+'P.1'!$B$25+'P.1'!$O$30+'P.1'!$X$25</f>
        <v>1</v>
      </c>
      <c r="AA7" s="67">
        <f>'P.1'!$C$8+'P.1'!$P$8+'P.1'!$U$7+'P.1'!$G$15+'P.1'!$L$16+'P.1'!$Y$17+'P.1'!$C$25+'P.1'!$P$30+'P.1'!$Y$25</f>
        <v>3</v>
      </c>
      <c r="AB7" s="67">
        <f>'P.1'!$D$8+'P.1'!$Q$8+'P.1'!$V$7+'P.1'!$H$15+'P.1'!$M$16+'P.1'!$Z$17+'P.1'!$D$25+'P.1'!$Q$30+'P.1'!$Z$25</f>
        <v>4</v>
      </c>
      <c r="AC7" s="47">
        <f>'P.1'!$B$8+'P.1'!$O$8+'P.1'!$T$7+'P.1'!$F$15+'P.1'!$K$16+'P.1'!$X$17+'P.1'!$B$25+'P.1'!$O$30+'P.1'!$X$25+'P.1'!$B$39</f>
        <v>1</v>
      </c>
      <c r="AD7" s="47">
        <f>'P.1'!$C$8+'P.1'!$P$8+'P.1'!$U$7+'P.1'!$G$15+'P.1'!$L$16+'P.1'!$Y$17+'P.1'!$C$25+'P.1'!$P$30+'P.1'!$Y$25+'P.1'!$C$39</f>
        <v>4</v>
      </c>
      <c r="AE7" s="47">
        <f>'P.1'!$D$8+'P.1'!$Q$8+'P.1'!$V$7+'P.1'!$H$15+'P.1'!$M$16+'P.1'!$Z$17+'P.1'!$D$25+'P.1'!$Q$30+'P.1'!$Z$25+'P.1'!$D$39</f>
        <v>4</v>
      </c>
      <c r="AF7" s="67">
        <f>'P.1'!$B$8+'P.1'!$O$8+'P.1'!$T$7+'P.1'!$F$15+'P.1'!$K$16+'P.1'!$X$17+'P.1'!$B$25+'P.1'!$O$30+'P.1'!$X$25+'P.1'!$B$39+'P.1'!$O$36</f>
        <v>1</v>
      </c>
      <c r="AG7" s="67">
        <f>'P.1'!$C$8+'P.1'!$P$8+'P.1'!$U$7+'P.1'!$G$15+'P.1'!$L$16+'P.1'!$Y$17+'P.1'!$C$25+'P.1'!$P$30+'P.1'!$Y$25+'P.1'!$C$39+'P.1'!$P$36</f>
        <v>5</v>
      </c>
      <c r="AH7" s="67">
        <f>'P.1'!$D$8+'P.1'!$Q$8+'P.1'!$V$7+'P.1'!$H$15+'P.1'!$M$16+'P.1'!$Z$17+'P.1'!$D$25+'P.1'!$Q$30+'P.1'!$Z$25+'P.1'!$D$39+'P.1'!$Q$36</f>
        <v>4</v>
      </c>
      <c r="AI7" s="47">
        <f>'P.1'!$B$8+'P.1'!$O$8+'P.1'!$T$7+'P.1'!$F$15+'P.1'!$K$16+'P.1'!$X$17+'P.1'!$B$25+'P.1'!$O$30+'P.1'!$X$25+'P.1'!$B$39+'P.1'!$O$36+'P.2'!$F$8</f>
        <v>1</v>
      </c>
      <c r="AJ7" s="47">
        <f>'P.1'!$C$8+'P.1'!$P$8+'P.1'!$U$7+'P.1'!$G$15+'P.1'!$L$16+'P.1'!$Y$17+'P.1'!$C$25+'P.1'!$P$30+'P.1'!$Y$25+'P.1'!$C$39+'P.1'!$P$36+'P.2'!$G$8</f>
        <v>6</v>
      </c>
      <c r="AK7" s="47">
        <f>'P.1'!$D$8+'P.1'!$Q$8+'P.1'!$V$7+'P.1'!$H$15+'P.1'!$M$16+'P.1'!$Z$17+'P.1'!$D$25+'P.1'!$Q$30+'P.1'!$Z$25+'P.1'!$D$39+'P.1'!$Q$36+'P.2'!$H$8</f>
        <v>4</v>
      </c>
      <c r="AL7" s="67">
        <f>'P.1'!$B$8+'P.1'!$O$8+'P.1'!$T$7+'P.1'!$F$15+'P.1'!$K$16+'P.1'!$X$17+'P.1'!$B$25+'P.1'!$O$30+'P.1'!$X$25+'P.1'!$B$39+'P.1'!$O$36+'P.2'!$F$8+'P.2'!$K$8</f>
        <v>1</v>
      </c>
      <c r="AM7" s="67">
        <f>'P.1'!$C$8+'P.1'!$P$8+'P.1'!$U$7+'P.1'!$G$15+'P.1'!$L$16+'P.1'!$Y$17+'P.1'!$C$25+'P.1'!$P$30+'P.1'!$Y$25+'P.1'!$C$39+'P.1'!$P$36+'P.2'!$G$8+'P.2'!$L$8</f>
        <v>7</v>
      </c>
      <c r="AN7" s="67">
        <f>'P.1'!$D$8+'P.1'!$Q$8+'P.1'!$V$7+'P.1'!$H$15+'P.1'!$M$16+'P.1'!$Z$17+'P.1'!$D$25+'P.1'!$Q$30+'P.1'!$Z$25+'P.1'!$D$39+'P.1'!$Q$36+'P.2'!$H$8+'P.2'!$M$8</f>
        <v>4</v>
      </c>
      <c r="AO7" s="47">
        <f>'P.1'!$B$8+'P.1'!$O$8+'P.1'!$T$7+'P.1'!$F$15+'P.1'!$K$16+'P.1'!$X$17+'P.1'!$B$25+'P.1'!$O$30+'P.1'!$X$25+'P.1'!$B$39+'P.1'!$O$36+'P.2'!$F$8+'P.2'!$K$8+'P.2'!$X$7</f>
        <v>1</v>
      </c>
      <c r="AP7" s="47">
        <f>'P.1'!$C$8+'P.1'!$P$8+'P.1'!$U$7+'P.1'!$G$15+'P.1'!$L$16+'P.1'!$Y$17+'P.1'!$C$25+'P.1'!$P$30+'P.1'!$Y$25+'P.1'!$C$39+'P.1'!$P$36+'P.2'!$G$8+'P.2'!$L$8+'P.2'!$Y$7</f>
        <v>8</v>
      </c>
      <c r="AQ7" s="47">
        <f>'P.1'!$D$8+'P.1'!$Q$8+'P.1'!$V$7+'P.1'!$H$15+'P.1'!$M$16+'P.1'!$Z$17+'P.1'!$D$25+'P.1'!$Q$30+'P.1'!$Z$25+'P.1'!$D$39+'P.1'!$Q$36+'P.2'!$H$8+'P.2'!$M$8+'P.2'!$Z$7</f>
        <v>4</v>
      </c>
      <c r="AR7" s="67">
        <f>'P.1'!$B$8+'P.1'!$O$8+'P.1'!$T$7+'P.1'!$F$15+'P.1'!$K$16+'P.1'!$X$17+'P.1'!$B$25+'P.1'!$O$30+'P.1'!$X$25+'P.1'!$B$39+'P.1'!$O$36+'P.2'!$F$8+'P.2'!$K$8+'P.2'!$X$7+'P.2'!$B$15</f>
        <v>1</v>
      </c>
      <c r="AS7" s="67">
        <f>'P.1'!$C$8+'P.1'!$P$8+'P.1'!$U$7+'P.1'!$G$15+'P.1'!$L$16+'P.1'!$Y$17+'P.1'!$C$25+'P.1'!$P$30+'P.1'!$Y$25+'P.1'!$C$39+'P.1'!$P$36+'P.2'!$G$8+'P.2'!$L$8+'P.2'!$Y$7+'P.2'!$C$15</f>
        <v>9</v>
      </c>
      <c r="AT7" s="67">
        <f>'P.1'!$D$8+'P.1'!$Q$8+'P.1'!$V$7+'P.1'!$H$15+'P.1'!$M$16+'P.1'!$Z$17+'P.1'!$D$25+'P.1'!$Q$30+'P.1'!$Z$25+'P.1'!$D$39+'P.1'!$Q$36+'P.2'!$H$8+'P.2'!$M$8+'P.2'!$Z$7+'P.2'!$D$15</f>
        <v>4</v>
      </c>
      <c r="AU7" s="47">
        <f>'P.1'!$B$8+'P.1'!$O$8+'P.1'!$T$7+'P.1'!$F$15+'P.1'!$K$16+'P.1'!$X$17+'P.1'!$B$25+'P.1'!$O$30+'P.1'!$X$25+'P.1'!$B$39+'P.1'!$O$36+'P.2'!$F$8+'P.2'!$K$8+'P.2'!$X$7+'P.2'!$B$15+'P.2'!$O$16</f>
        <v>1</v>
      </c>
      <c r="AV7" s="47">
        <f>'P.1'!$C$8+'P.1'!$P$8+'P.1'!$U$7+'P.1'!$G$15+'P.1'!$L$16+'P.1'!$Y$17+'P.1'!$C$25+'P.1'!$P$30+'P.1'!$Y$25+'P.1'!$C$39+'P.1'!$P$36+'P.2'!$G$8+'P.2'!$L$8+'P.2'!$Y$7+'P.2'!$C$15+'P.2'!$P$16</f>
        <v>10</v>
      </c>
      <c r="AW7" s="47">
        <f>'P.1'!$D$8+'P.1'!$Q$8+'P.1'!$V$7+'P.1'!$H$15+'P.1'!$M$16+'P.1'!$Z$17+'P.1'!$D$25+'P.1'!$Q$30+'P.1'!$Z$25+'P.1'!$D$39+'P.1'!$Q$36+'P.2'!$H$8+'P.2'!$M$8+'P.2'!$Z$7+'P.2'!$D$15+'P.2'!$Q$16</f>
        <v>4</v>
      </c>
      <c r="AX7" s="67">
        <f>'P.1'!$B$8+'P.1'!$O$8+'P.1'!$T$7+'P.1'!$F$15+'P.1'!$K$16+'P.1'!$X$17+'P.1'!$B$25+'P.1'!$O$30+'P.1'!$X$25+'P.1'!$B$39+'P.1'!$O$36+'P.2'!$F$8+'P.2'!$K$8+'P.2'!$X$7+'P.2'!$B$15+'P.2'!$O$16+'P.2'!$T$17</f>
        <v>1</v>
      </c>
      <c r="AY7" s="67">
        <f>'P.1'!$C$8+'P.1'!$P$8+'P.1'!$U$7+'P.1'!$G$15+'P.1'!$L$16+'P.1'!$Y$17+'P.1'!$C$25+'P.1'!$P$30+'P.1'!$Y$25+'P.1'!$C$39+'P.1'!$P$36+'P.2'!$G$8+'P.2'!$L$8+'P.2'!$Y$7+'P.2'!$C$15+'P.2'!$P$16+'P.2'!$U$17</f>
        <v>11</v>
      </c>
      <c r="AZ7" s="67">
        <f>'P.1'!$D$8+'P.1'!$Q$8+'P.1'!$V$7+'P.1'!$H$15+'P.1'!$M$16+'P.1'!$Z$17+'P.1'!$D$25+'P.1'!$Q$30+'P.1'!$Z$25+'P.1'!$D$39+'P.1'!$Q$36+'P.2'!$H$8+'P.2'!$M$8+'P.2'!$Z$7+'P.2'!$D$15+'P.2'!$Q$16+'P.2'!$V$17</f>
        <v>4</v>
      </c>
      <c r="BA7" s="47">
        <f>'P.1'!$B$8+'P.1'!$O$8+'P.1'!$T$7+'P.1'!$F$15+'P.1'!$K$16+'P.1'!$X$17+'P.1'!$B$25+'P.1'!$O$30+'P.1'!$X$25+'P.1'!$B$39+'P.1'!$O$36+'P.2'!$F$8+'P.2'!$K$8+'P.2'!$X$7+'P.2'!$B$15+'P.2'!$O$16+'P.2'!$T$17+'P.2'!$F$25</f>
        <v>1</v>
      </c>
      <c r="BB7" s="47">
        <f>'P.1'!$C$8+'P.1'!$P$8+'P.1'!$U$7+'P.1'!$G$15+'P.1'!$L$16+'P.1'!$Y$17+'P.1'!$C$25+'P.1'!$P$30+'P.1'!$Y$25+'P.1'!$C$39+'P.1'!$P$36+'P.2'!$G$8+'P.2'!$L$8+'P.2'!$Y$7+'P.2'!$C$15+'P.2'!$P$16+'P.2'!$U$17+'P.2'!$G$25</f>
        <v>12</v>
      </c>
      <c r="BC7" s="47">
        <f>'P.1'!$D$8+'P.1'!$Q$8+'P.1'!$V$7+'P.1'!$H$15+'P.1'!$M$16+'P.1'!$Z$17+'P.1'!$D$25+'P.1'!$Q$30+'P.1'!$Z$25+'P.1'!$D$39+'P.1'!$Q$36+'P.2'!$H$8+'P.2'!$M$8+'P.2'!$Z$7+'P.2'!$D$15+'P.2'!$Q$16+'P.2'!$V$17+'P.2'!$H$25</f>
        <v>4</v>
      </c>
      <c r="BD7" s="67">
        <f>'P.1'!$B$8+'P.1'!$O$8+'P.1'!$T$7+'P.1'!$F$15+'P.1'!$K$16+'P.1'!$X$17+'P.1'!$B$25+'P.1'!$O$30+'P.1'!$X$25+'P.1'!$B$39+'P.1'!$O$36+'P.2'!$F$8+'P.2'!$K$8+'P.2'!$X$7+'P.2'!$B$15+'P.2'!$O$16+'P.2'!$T$17+'P.2'!$F$25+'P.2'!$K$30</f>
        <v>1</v>
      </c>
      <c r="BE7" s="67">
        <f>'P.1'!$C$8+'P.1'!$P$8+'P.1'!$U$7+'P.1'!$G$15+'P.1'!$L$16+'P.1'!$Y$17+'P.1'!$C$25+'P.1'!$P$30+'P.1'!$Y$25+'P.1'!$C$39+'P.1'!$P$36+'P.2'!$G$8+'P.2'!$L$8+'P.2'!$Y$7+'P.2'!$C$15+'P.2'!$P$16+'P.2'!$U$17+'P.2'!$G$25+'P.2'!$L$30</f>
        <v>12</v>
      </c>
      <c r="BF7" s="67">
        <f>'P.1'!$D$8+'P.1'!$Q$8+'P.1'!$V$7+'P.1'!$H$15+'P.1'!$M$16+'P.1'!$Z$17+'P.1'!$D$25+'P.1'!$Q$30+'P.1'!$Z$25+'P.1'!$D$39+'P.1'!$Q$36+'P.2'!$H$8+'P.2'!$M$8+'P.2'!$Z$7+'P.2'!$D$15+'P.2'!$Q$16+'P.2'!$V$17+'P.2'!$H$25+'P.2'!$M$30</f>
        <v>4</v>
      </c>
      <c r="BG7" s="47">
        <f>'P.1'!$B$8+'P.1'!$O$8+'P.1'!$T$7+'P.1'!$F$15+'P.1'!$K$16+'P.1'!$X$17+'P.1'!$B$25+'P.1'!$O$30+'P.1'!$X$25+'P.1'!$B$39+'P.1'!$O$36+'P.2'!$F$8+'P.2'!$K$8+'P.2'!$X$7+'P.2'!$B$15+'P.2'!$O$16+'P.2'!$T$17+'P.2'!$F$25+'P.2'!$K$30+'P.2'!$T$25</f>
        <v>1</v>
      </c>
      <c r="BH7" s="47">
        <f>'P.1'!$C$8+'P.1'!$P$8+'P.1'!$U$7+'P.1'!$G$15+'P.1'!$L$16+'P.1'!$Y$17+'P.1'!$C$25+'P.1'!$P$30+'P.1'!$Y$25+'P.1'!$C$39+'P.1'!$P$36+'P.2'!$G$8+'P.2'!$L$8+'P.2'!$Y$7+'P.2'!$C$15+'P.2'!$P$16+'P.2'!$U$17+'P.2'!$G$25+'P.2'!$L$30+'P.2'!$U$25</f>
        <v>13</v>
      </c>
      <c r="BI7" s="47">
        <f>'P.1'!$D$8+'P.1'!$Q$8+'P.1'!$V$7+'P.1'!$H$15+'P.1'!$M$16+'P.1'!$Z$17+'P.1'!$D$25+'P.1'!$Q$30+'P.1'!$Z$25+'P.1'!$D$39+'P.1'!$Q$36+'P.2'!$H$8+'P.2'!$M$8+'P.2'!$Z$7+'P.2'!$D$15+'P.2'!$Q$16+'P.2'!$V$17+'P.2'!$H$25+'P.2'!$M$30+'P.2'!$V$25</f>
        <v>4</v>
      </c>
      <c r="BJ7" s="67">
        <f>'P.1'!$B$8+'P.1'!$O$8+'P.1'!$T$7+'P.1'!$F$15+'P.1'!$K$16+'P.1'!$X$17+'P.1'!$B$25+'P.1'!$O$30+'P.1'!$X$25+'P.1'!$B$39+'P.1'!$O$36+'P.2'!$F$8+'P.2'!$K$8+'P.2'!$X$7+'P.2'!$B$15+'P.2'!$O$16+'P.2'!$T$17+'P.2'!$F$25+'P.2'!$K$30+'P.2'!$T$25+'P.2'!$F$39</f>
        <v>1</v>
      </c>
      <c r="BK7" s="67">
        <f>'P.1'!$C$8+'P.1'!$P$8+'P.1'!$U$7+'P.1'!$G$15+'P.1'!$L$16+'P.1'!$Y$17+'P.1'!$C$25+'P.1'!$P$30+'P.1'!$Y$25+'P.1'!$C$39+'P.1'!$P$36+'P.2'!$G$8+'P.2'!$L$8+'P.2'!$Y$7+'P.2'!$C$15+'P.2'!$P$16+'P.2'!$U$17+'P.2'!$G$25+'P.2'!$L$30+'P.2'!$U$25+'P.2'!$G$39</f>
        <v>14</v>
      </c>
      <c r="BL7" s="67">
        <f>'P.1'!$D$8+'P.1'!$Q$8+'P.1'!$V$7+'P.1'!$H$15+'P.1'!$M$16+'P.1'!$Z$17+'P.1'!$D$25+'P.1'!$Q$30+'P.1'!$Z$25+'P.1'!$D$39+'P.1'!$Q$36+'P.2'!$H$8+'P.2'!$M$8+'P.2'!$Z$7+'P.2'!$D$15+'P.2'!$Q$16+'P.2'!$V$17+'P.2'!$H$25+'P.2'!$M$30+'P.2'!$V$25+'P.2'!$H$39</f>
        <v>4</v>
      </c>
      <c r="BM7" s="47">
        <f>'P.1'!$B$8+'P.1'!$O$8+'P.1'!$T$7+'P.1'!$F$15+'P.1'!$K$16+'P.1'!$X$17+'P.1'!$B$25+'P.1'!$O$30+'P.1'!$X$25+'P.1'!$B$39+'P.1'!$O$36+'P.2'!$F$8+'P.2'!$K$8+'P.2'!$X$7+'P.2'!$B$15+'P.2'!$O$16+'P.2'!$T$17+'P.2'!$F$25+'P.2'!$K$30+'P.2'!$T$25+'P.2'!$F$39+'P.2'!$K$36</f>
        <v>1</v>
      </c>
      <c r="BN7" s="47">
        <f>'P.1'!$C$8+'P.1'!$P$8+'P.1'!$U$7+'P.1'!$G$15+'P.1'!$L$16+'P.1'!$Y$17+'P.1'!$C$25+'P.1'!$P$30+'P.1'!$Y$25+'P.1'!$C$39+'P.1'!$P$36+'P.2'!$G$8+'P.2'!$L$8+'P.2'!$Y$7+'P.2'!$C$15+'P.2'!$P$16+'P.2'!$U$17+'P.2'!$G$25+'P.2'!$L$30+'P.2'!$U$25+'P.2'!$G$39+'P.2'!$L$36</f>
        <v>15</v>
      </c>
      <c r="BO7" s="47">
        <f>'P.1'!$D$8+'P.1'!$Q$8+'P.1'!$V$7+'P.1'!$H$15+'P.1'!$M$16+'P.1'!$Z$17+'P.1'!$D$25+'P.1'!$Q$30+'P.1'!$Z$25+'P.1'!$D$39+'P.1'!$Q$36+'P.2'!$H$8+'P.2'!$M$8+'P.2'!$Z$7+'P.2'!$D$15+'P.2'!$Q$16+'P.2'!$V$17+'P.2'!$H$25+'P.2'!$M$30+'P.2'!$V$25+'P.2'!$H$39+'P.2'!$M$36</f>
        <v>4</v>
      </c>
    </row>
    <row r="8" spans="1:67" ht="12.75">
      <c r="A8" s="46">
        <v>6</v>
      </c>
      <c r="B8" s="67">
        <f>'P.1'!$B$9</f>
        <v>1</v>
      </c>
      <c r="C8" s="67">
        <f>'P.1'!$C$9</f>
        <v>0</v>
      </c>
      <c r="D8" s="67">
        <f>'P.1'!$D$9</f>
        <v>0</v>
      </c>
      <c r="E8" s="47">
        <f>'P.1'!$B$9+'P.1'!$O$7</f>
        <v>1</v>
      </c>
      <c r="F8" s="47">
        <f>'P.1'!$C$9+'P.1'!$P$7</f>
        <v>0</v>
      </c>
      <c r="G8" s="47">
        <f>'P.1'!$D$9+'P.1'!$Q$7</f>
        <v>1</v>
      </c>
      <c r="H8" s="67">
        <f>'P.1'!$B$9+'P.1'!$O$7+'P.1'!$T$8</f>
        <v>2</v>
      </c>
      <c r="I8" s="67">
        <f>'P.1'!$C$9+'P.1'!$P$7+'P.1'!$U$8</f>
        <v>0</v>
      </c>
      <c r="J8" s="67">
        <f>'P.1'!$D$9+'P.1'!$Q$7+'P.1'!$V$8</f>
        <v>1</v>
      </c>
      <c r="K8" s="47">
        <f>'P.1'!$B$9+'P.1'!$O$7+'P.1'!$T$8+'P.1'!$F$19</f>
        <v>3</v>
      </c>
      <c r="L8" s="47">
        <f>'P.1'!$C$9+'P.1'!$P$7+'P.1'!$U$8+'P.1'!$G$19</f>
        <v>0</v>
      </c>
      <c r="M8" s="47">
        <f>'P.1'!$D$9+'P.1'!$Q$7+'P.1'!$V$8+'P.1'!$H$19</f>
        <v>1</v>
      </c>
      <c r="N8" s="67">
        <f>'P.1'!$B$9+'P.1'!$O$7+'P.1'!$T$8+'P.1'!$F$19+'P.1'!$K$17</f>
        <v>3</v>
      </c>
      <c r="O8" s="67">
        <f>'P.1'!$C$9+'P.1'!$P$7+'P.1'!$U$8+'P.1'!$G$19+'P.1'!$L$17</f>
        <v>0</v>
      </c>
      <c r="P8" s="67">
        <f>'P.1'!$D$9+'P.1'!$Q$7+'P.1'!$V$8+'P.1'!$H$19+'P.1'!$M$17</f>
        <v>2</v>
      </c>
      <c r="Q8" s="47">
        <f>'P.1'!$B$9+'P.1'!$O$7+'P.1'!$T$8+'P.1'!$F$19+'P.1'!$K$17+'P.1'!$X$16</f>
        <v>3</v>
      </c>
      <c r="R8" s="47">
        <f>'P.1'!$C$9+'P.1'!$P$7+'P.1'!$U$8+'P.1'!$G$19+'P.1'!$L$17+'P.1'!$Y$16</f>
        <v>1</v>
      </c>
      <c r="S8" s="47">
        <f>'P.1'!$D$9+'P.1'!$Q$7+'P.1'!$V$8+'P.1'!$H$19+'P.1'!$M$17+'P.1'!$Z$16</f>
        <v>2</v>
      </c>
      <c r="T8" s="67">
        <f>'P.1'!$B$9+'P.1'!$O$7+'P.1'!$T$8+'P.1'!$F$19+'P.1'!$K$17+'P.1'!$X$16+'P.1'!$B$26</f>
        <v>3</v>
      </c>
      <c r="U8" s="67">
        <f>'P.1'!$C$9+'P.1'!$P$7+'P.1'!$U$8+'P.1'!$G$19+'P.1'!$L$17+'P.1'!$Y$16+'P.1'!$C$26</f>
        <v>2</v>
      </c>
      <c r="V8" s="67">
        <f>'P.1'!$D$9+'P.1'!$Q$7+'P.1'!$V$8+'P.1'!$H$19+'P.1'!$M$17+'P.1'!$Z$16+'P.1'!$D$26</f>
        <v>2</v>
      </c>
      <c r="W8" s="47">
        <f>'P.1'!$B$9+'P.1'!$O$7+'P.1'!$T$8+'P.1'!$F$19+'P.1'!$K$17+'P.1'!$X$16+'P.1'!$B$26+'P.1'!$O$28</f>
        <v>3</v>
      </c>
      <c r="X8" s="47">
        <f>'P.1'!$C$9+'P.1'!$P$7+'P.1'!$U$8+'P.1'!$G$19+'P.1'!$L$17+'P.1'!$Y$16+'P.1'!$C$26+'P.1'!$P$28</f>
        <v>3</v>
      </c>
      <c r="Y8" s="47">
        <f>'P.1'!$D$9+'P.1'!$Q$7+'P.1'!$V$8+'P.1'!$H$19+'P.1'!$M$17+'P.1'!$Z$16+'P.1'!$D$26+'P.1'!$Q$28</f>
        <v>2</v>
      </c>
      <c r="Z8" s="67">
        <f>'P.1'!$B$9+'P.1'!$O$7+'P.1'!$T$8+'P.1'!$F$19+'P.1'!$K$17+'P.1'!$X$16+'P.1'!$B$26+'P.1'!$O$28+'P.1'!$T$25</f>
        <v>3</v>
      </c>
      <c r="AA8" s="67">
        <f>'P.1'!$C$9+'P.1'!$P$7+'P.1'!$U$8+'P.1'!$G$19+'P.1'!$L$17+'P.1'!$Y$16+'P.1'!$C$26+'P.1'!$P$28+'P.1'!$U$25</f>
        <v>4</v>
      </c>
      <c r="AB8" s="67">
        <f>'P.1'!$D$9+'P.1'!$Q$7+'P.1'!$V$8+'P.1'!$H$19+'P.1'!$M$17+'P.1'!$Z$16+'P.1'!$D$26+'P.1'!$Q$28+'P.1'!$V$25</f>
        <v>2</v>
      </c>
      <c r="AC8" s="47">
        <f>'P.1'!$B$9+'P.1'!$O$7+'P.1'!$T$8+'P.1'!$F$19+'P.1'!$K$17+'P.1'!$X$16+'P.1'!$B$26+'P.1'!$O$28+'P.1'!$T$25+'P.1'!$F$40</f>
        <v>3</v>
      </c>
      <c r="AD8" s="47">
        <f>'P.1'!$C$9+'P.1'!$P$7+'P.1'!$U$8+'P.1'!$G$19+'P.1'!$L$17+'P.1'!$Y$16+'P.1'!$C$26+'P.1'!$P$28+'P.1'!$U$25+'P.1'!$G$40</f>
        <v>4</v>
      </c>
      <c r="AE8" s="47">
        <f>'P.1'!$D$9+'P.1'!$Q$7+'P.1'!$V$8+'P.1'!$H$19+'P.1'!$M$17+'P.1'!$Z$16+'P.1'!$D$26+'P.1'!$Q$28+'P.1'!$V$25+'P.1'!$H$40</f>
        <v>2</v>
      </c>
      <c r="AF8" s="67">
        <f>'P.1'!$B$9+'P.1'!$O$7+'P.1'!$T$8+'P.1'!$F$19+'P.1'!$K$17+'P.1'!$X$16+'P.1'!$B$26+'P.1'!$O$28+'P.1'!$T$25+'P.1'!$F$40+'P.1'!$O$35</f>
        <v>3</v>
      </c>
      <c r="AG8" s="67">
        <f>'P.1'!$C$9+'P.1'!$P$7+'P.1'!$U$8+'P.1'!$G$19+'P.1'!$L$17+'P.1'!$Y$16+'P.1'!$C$26+'P.1'!$P$28+'P.1'!$U$25+'P.1'!$G$40+'P.1'!$P$35</f>
        <v>5</v>
      </c>
      <c r="AH8" s="67">
        <f>'P.1'!$D$9+'P.1'!$Q$7+'P.1'!$V$8+'P.1'!$H$19+'P.1'!$M$17+'P.1'!$Z$16+'P.1'!$D$26+'P.1'!$Q$28+'P.1'!$V$25+'P.1'!$H$40+'P.1'!$Q$35</f>
        <v>2</v>
      </c>
      <c r="AI8" s="47">
        <f>'P.1'!$B$9+'P.1'!$O$7+'P.1'!$T$8+'P.1'!$F$19+'P.1'!$K$17+'P.1'!$X$16+'P.1'!$B$26+'P.1'!$O$28+'P.1'!$T$25+'P.1'!$F$40+'P.1'!$O$35+'P.2'!$F$9</f>
        <v>3</v>
      </c>
      <c r="AJ8" s="47">
        <f>'P.1'!$C$9+'P.1'!$P$7+'P.1'!$U$8+'P.1'!$G$19+'P.1'!$L$17+'P.1'!$Y$16+'P.1'!$C$26+'P.1'!$P$28+'P.1'!$U$25+'P.1'!$G$40+'P.1'!$P$35+'P.2'!$G$9</f>
        <v>6</v>
      </c>
      <c r="AK8" s="47">
        <f>'P.1'!$D$9+'P.1'!$Q$7+'P.1'!$V$8+'P.1'!$H$19+'P.1'!$M$17+'P.1'!$Z$16+'P.1'!$D$26+'P.1'!$Q$28+'P.1'!$V$25+'P.1'!$H$40+'P.1'!$Q$35+'P.2'!$H$9</f>
        <v>2</v>
      </c>
      <c r="AL8" s="67">
        <f>'P.1'!$B$9+'P.1'!$O$7+'P.1'!$T$8+'P.1'!$F$19+'P.1'!$K$17+'P.1'!$X$16+'P.1'!$B$26+'P.1'!$O$28+'P.1'!$T$25+'P.1'!$F$40+'P.1'!$O$35+'P.2'!$F$9+'P.2'!$K$7</f>
        <v>3</v>
      </c>
      <c r="AM8" s="67">
        <f>'P.1'!$C$9+'P.1'!$P$7+'P.1'!$U$8+'P.1'!$G$19+'P.1'!$L$17+'P.1'!$Y$16+'P.1'!$C$26+'P.1'!$P$28+'P.1'!$U$25+'P.1'!$G$40+'P.1'!$P$35+'P.2'!$G$9+'P.2'!$L$7</f>
        <v>7</v>
      </c>
      <c r="AN8" s="67">
        <f>'P.1'!$D$9+'P.1'!$Q$7+'P.1'!$V$8+'P.1'!$H$19+'P.1'!$M$17+'P.1'!$Z$16+'P.1'!$D$26+'P.1'!$Q$28+'P.1'!$V$25+'P.1'!$H$40+'P.1'!$Q$35+'P.2'!$H$9+'P.2'!$M$7</f>
        <v>2</v>
      </c>
      <c r="AO8" s="47">
        <f>'P.1'!$B$9+'P.1'!$O$7+'P.1'!$T$8+'P.1'!$F$19+'P.1'!$K$17+'P.1'!$X$16+'P.1'!$B$26+'P.1'!$O$28+'P.1'!$T$25+'P.1'!$F$40+'P.1'!$O$35+'P.2'!$F$9+'P.2'!$K$7+'P.2'!$X$8</f>
        <v>3</v>
      </c>
      <c r="AP8" s="47">
        <f>'P.1'!$C$9+'P.1'!$P$7+'P.1'!$U$8+'P.1'!$G$19+'P.1'!$L$17+'P.1'!$Y$16+'P.1'!$C$26+'P.1'!$P$28+'P.1'!$U$25+'P.1'!$G$40+'P.1'!$P$35+'P.2'!$G$9+'P.2'!$L$7+'P.2'!$Y$8</f>
        <v>8</v>
      </c>
      <c r="AQ8" s="47">
        <f>'P.1'!$D$9+'P.1'!$Q$7+'P.1'!$V$8+'P.1'!$H$19+'P.1'!$M$17+'P.1'!$Z$16+'P.1'!$D$26+'P.1'!$Q$28+'P.1'!$V$25+'P.1'!$H$40+'P.1'!$Q$35+'P.2'!$H$9+'P.2'!$M$7+'P.2'!$Z$8</f>
        <v>2</v>
      </c>
      <c r="AR8" s="67">
        <f>'P.1'!$B$9+'P.1'!$O$7+'P.1'!$T$8+'P.1'!$F$19+'P.1'!$K$17+'P.1'!$X$16+'P.1'!$B$26+'P.1'!$O$28+'P.1'!$T$25+'P.1'!$F$40+'P.1'!$O$35+'P.2'!$F$9+'P.2'!$K$7+'P.2'!$X$8+'P.2'!$B$19</f>
        <v>3</v>
      </c>
      <c r="AS8" s="67">
        <f>'P.1'!$C$9+'P.1'!$P$7+'P.1'!$U$8+'P.1'!$G$19+'P.1'!$L$17+'P.1'!$Y$16+'P.1'!$C$26+'P.1'!$P$28+'P.1'!$U$25+'P.1'!$G$40+'P.1'!$P$35+'P.2'!$G$9+'P.2'!$L$7+'P.2'!$Y$8+'P.2'!$C$19</f>
        <v>9</v>
      </c>
      <c r="AT8" s="67">
        <f>'P.1'!$D$9+'P.1'!$Q$7+'P.1'!$V$8+'P.1'!$H$19+'P.1'!$M$17+'P.1'!$Z$16+'P.1'!$D$26+'P.1'!$Q$28+'P.1'!$V$25+'P.1'!$H$40+'P.1'!$Q$35+'P.2'!$H$9+'P.2'!$M$7+'P.2'!$Z$8+'P.2'!$D$19</f>
        <v>2</v>
      </c>
      <c r="AU8" s="47">
        <f>'P.1'!$B$9+'P.1'!$O$7+'P.1'!$T$8+'P.1'!$F$19+'P.1'!$K$17+'P.1'!$X$16+'P.1'!$B$26+'P.1'!$O$28+'P.1'!$T$25+'P.1'!$F$40+'P.1'!$O$35+'P.2'!$F$9+'P.2'!$K$7+'P.2'!$X$8+'P.2'!$B$19+'P.2'!$O$17</f>
        <v>3</v>
      </c>
      <c r="AV8" s="47">
        <f>'P.1'!$C$9+'P.1'!$P$7+'P.1'!$U$8+'P.1'!$G$19+'P.1'!$L$17+'P.1'!$Y$16+'P.1'!$C$26+'P.1'!$P$28+'P.1'!$U$25+'P.1'!$G$40+'P.1'!$P$35+'P.2'!$G$9+'P.2'!$L$7+'P.2'!$Y$8+'P.2'!$C$19+'P.2'!$P$17</f>
        <v>10</v>
      </c>
      <c r="AW8" s="47">
        <f>'P.1'!$D$9+'P.1'!$Q$7+'P.1'!$V$8+'P.1'!$H$19+'P.1'!$M$17+'P.1'!$Z$16+'P.1'!$D$26+'P.1'!$Q$28+'P.1'!$V$25+'P.1'!$H$40+'P.1'!$Q$35+'P.2'!$H$9+'P.2'!$M$7+'P.2'!$Z$8+'P.2'!$D$19+'P.2'!$Q$17</f>
        <v>2</v>
      </c>
      <c r="AX8" s="67">
        <f>'P.1'!$B$9+'P.1'!$O$7+'P.1'!$T$8+'P.1'!$F$19+'P.1'!$K$17+'P.1'!$X$16+'P.1'!$B$26+'P.1'!$O$28+'P.1'!$T$25+'P.1'!$F$40+'P.1'!$O$35+'P.2'!$F$9+'P.2'!$K$7+'P.2'!$X$8+'P.2'!$B$19+'P.2'!$O$17+'P.2'!$T$16</f>
        <v>3</v>
      </c>
      <c r="AY8" s="67">
        <f>'P.1'!$C$9+'P.1'!$P$7+'P.1'!$U$8+'P.1'!$G$19+'P.1'!$L$17+'P.1'!$Y$16+'P.1'!$C$26+'P.1'!$P$28+'P.1'!$U$25+'P.1'!$G$40+'P.1'!$P$35+'P.2'!$G$9+'P.2'!$L$7+'P.2'!$Y$8+'P.2'!$C$19+'P.2'!$P$17+'P.2'!$U$16</f>
        <v>11</v>
      </c>
      <c r="AZ8" s="67">
        <f>'P.1'!$D$9+'P.1'!$Q$7+'P.1'!$V$8+'P.1'!$H$19+'P.1'!$M$17+'P.1'!$Z$16+'P.1'!$D$26+'P.1'!$Q$28+'P.1'!$V$25+'P.1'!$H$40+'P.1'!$Q$35+'P.2'!$H$9+'P.2'!$M$7+'P.2'!$Z$8+'P.2'!$D$19+'P.2'!$Q$17+'P.2'!$V$16</f>
        <v>2</v>
      </c>
      <c r="BA8" s="47">
        <f>'P.1'!$B$9+'P.1'!$O$7+'P.1'!$T$8+'P.1'!$F$19+'P.1'!$K$17+'P.1'!$X$16+'P.1'!$B$26+'P.1'!$O$28+'P.1'!$T$25+'P.1'!$F$40+'P.1'!$O$35+'P.2'!$F$9+'P.2'!$K$7+'P.2'!$X$8+'P.2'!$B$19+'P.2'!$O$17+'P.2'!$T$16+'P.2'!$F$26</f>
        <v>3</v>
      </c>
      <c r="BB8" s="47">
        <f>'P.1'!$C$9+'P.1'!$P$7+'P.1'!$U$8+'P.1'!$G$19+'P.1'!$L$17+'P.1'!$Y$16+'P.1'!$C$26+'P.1'!$P$28+'P.1'!$U$25+'P.1'!$G$40+'P.1'!$P$35+'P.2'!$G$9+'P.2'!$L$7+'P.2'!$Y$8+'P.2'!$C$19+'P.2'!$P$17+'P.2'!$U$16+'P.2'!$G$26</f>
        <v>12</v>
      </c>
      <c r="BC8" s="47">
        <f>'P.1'!$D$9+'P.1'!$Q$7+'P.1'!$V$8+'P.1'!$H$19+'P.1'!$M$17+'P.1'!$Z$16+'P.1'!$D$26+'P.1'!$Q$28+'P.1'!$V$25+'P.1'!$H$40+'P.1'!$Q$35+'P.2'!$H$9+'P.2'!$M$7+'P.2'!$Z$8+'P.2'!$D$19+'P.2'!$Q$17+'P.2'!$V$16+'P.2'!$H$26</f>
        <v>2</v>
      </c>
      <c r="BD8" s="67">
        <f>'P.1'!$B$9+'P.1'!$O$7+'P.1'!$T$8+'P.1'!$F$19+'P.1'!$K$17+'P.1'!$X$16+'P.1'!$B$26+'P.1'!$O$28+'P.1'!$T$25+'P.1'!$F$40+'P.1'!$O$35+'P.2'!$F$9+'P.2'!$K$7+'P.2'!$X$8+'P.2'!$B$19+'P.2'!$O$17+'P.2'!$T$16+'P.2'!$F$26+'P.2'!$K$28</f>
        <v>3</v>
      </c>
      <c r="BE8" s="67">
        <f>'P.1'!$C$9+'P.1'!$P$7+'P.1'!$U$8+'P.1'!$G$19+'P.1'!$L$17+'P.1'!$Y$16+'P.1'!$C$26+'P.1'!$P$28+'P.1'!$U$25+'P.1'!$G$40+'P.1'!$P$35+'P.2'!$G$9+'P.2'!$L$7+'P.2'!$Y$8+'P.2'!$C$19+'P.2'!$P$17+'P.2'!$U$16+'P.2'!$G$26+'P.2'!$L$28</f>
        <v>13</v>
      </c>
      <c r="BF8" s="67">
        <f>'P.1'!$D$9+'P.1'!$Q$7+'P.1'!$V$8+'P.1'!$H$19+'P.1'!$M$17+'P.1'!$Z$16+'P.1'!$D$26+'P.1'!$Q$28+'P.1'!$V$25+'P.1'!$H$40+'P.1'!$Q$35+'P.2'!$H$9+'P.2'!$M$7+'P.2'!$Z$8+'P.2'!$D$19+'P.2'!$Q$17+'P.2'!$V$16+'P.2'!$H$26+'P.2'!$M$28</f>
        <v>2</v>
      </c>
      <c r="BG8" s="47">
        <f>'P.1'!$B$9+'P.1'!$O$7+'P.1'!$T$8+'P.1'!$F$19+'P.1'!$K$17+'P.1'!$X$16+'P.1'!$B$26+'P.1'!$O$28+'P.1'!$T$25+'P.1'!$F$40+'P.1'!$O$35+'P.2'!$F$9+'P.2'!$K$7+'P.2'!$X$8+'P.2'!$B$19+'P.2'!$O$17+'P.2'!$T$16+'P.2'!$F$26+'P.2'!$K$28+'P.2'!$X$25</f>
        <v>3</v>
      </c>
      <c r="BH8" s="47">
        <f>'P.1'!$C$9+'P.1'!$P$7+'P.1'!$U$8+'P.1'!$G$19+'P.1'!$L$17+'P.1'!$Y$16+'P.1'!$C$26+'P.1'!$P$28+'P.1'!$U$25+'P.1'!$G$40+'P.1'!$P$35+'P.2'!$G$9+'P.2'!$L$7+'P.2'!$Y$8+'P.2'!$C$19+'P.2'!$P$17+'P.2'!$U$16+'P.2'!$G$26+'P.2'!$L$28+'P.2'!$Y$25</f>
        <v>14</v>
      </c>
      <c r="BI8" s="47">
        <f>'P.1'!$D$9+'P.1'!$Q$7+'P.1'!$V$8+'P.1'!$H$19+'P.1'!$M$17+'P.1'!$Z$16+'P.1'!$D$26+'P.1'!$Q$28+'P.1'!$V$25+'P.1'!$H$40+'P.1'!$Q$35+'P.2'!$H$9+'P.2'!$M$7+'P.2'!$Z$8+'P.2'!$D$19+'P.2'!$Q$17+'P.2'!$V$16+'P.2'!$H$26+'P.2'!$M$28+'P.2'!$Z$25</f>
        <v>2</v>
      </c>
      <c r="BJ8" s="67">
        <f>'P.1'!$B$9+'P.1'!$O$7+'P.1'!$T$8+'P.1'!$F$19+'P.1'!$K$17+'P.1'!$X$16+'P.1'!$B$26+'P.1'!$O$28+'P.1'!$T$25+'P.1'!$F$40+'P.1'!$O$35+'P.2'!$F$9+'P.2'!$K$7+'P.2'!$X$8+'P.2'!$B$19+'P.2'!$O$17+'P.2'!$T$16+'P.2'!$F$26+'P.2'!$K$28+'P.2'!$X$25+'P.2'!$B$40</f>
        <v>3</v>
      </c>
      <c r="BK8" s="67">
        <f>'P.1'!$C$9+'P.1'!$P$7+'P.1'!$U$8+'P.1'!$G$19+'P.1'!$L$17+'P.1'!$Y$16+'P.1'!$C$26+'P.1'!$P$28+'P.1'!$U$25+'P.1'!$G$40+'P.1'!$P$35+'P.2'!$G$9+'P.2'!$L$7+'P.2'!$Y$8+'P.2'!$C$19+'P.2'!$P$17+'P.2'!$U$16+'P.2'!$G$26+'P.2'!$L$28+'P.2'!$Y$25+'P.2'!$C$40</f>
        <v>14</v>
      </c>
      <c r="BL8" s="67">
        <f>'P.1'!$D$9+'P.1'!$Q$7+'P.1'!$V$8+'P.1'!$H$19+'P.1'!$M$17+'P.1'!$Z$16+'P.1'!$D$26+'P.1'!$Q$28+'P.1'!$V$25+'P.1'!$H$40+'P.1'!$Q$35+'P.2'!$H$9+'P.2'!$M$7+'P.2'!$Z$8+'P.2'!$D$19+'P.2'!$Q$17+'P.2'!$V$16+'P.2'!$H$26+'P.2'!$M$28+'P.2'!$Z$25+'P.2'!$D$40</f>
        <v>2</v>
      </c>
      <c r="BM8" s="47">
        <f>'P.1'!$B$9+'P.1'!$O$7+'P.1'!$T$8+'P.1'!$F$19+'P.1'!$K$17+'P.1'!$X$16+'P.1'!$B$26+'P.1'!$O$28+'P.1'!$T$25+'P.1'!$F$40+'P.1'!$O$35+'P.2'!$F$9+'P.2'!$K$7+'P.2'!$X$8+'P.2'!$B$19+'P.2'!$O$17+'P.2'!$T$16+'P.2'!$F$26+'P.2'!$K$28+'P.2'!$X$25+'P.2'!$B$40+'P.2'!$K$35</f>
        <v>3</v>
      </c>
      <c r="BN8" s="47">
        <f>'P.1'!$C$9+'P.1'!$P$7+'P.1'!$U$8+'P.1'!$G$19+'P.1'!$L$17+'P.1'!$Y$16+'P.1'!$C$26+'P.1'!$P$28+'P.1'!$U$25+'P.1'!$G$40+'P.1'!$P$35+'P.2'!$G$9+'P.2'!$L$7+'P.2'!$Y$8+'P.2'!$C$19+'P.2'!$P$17+'P.2'!$U$16+'P.2'!$G$26+'P.2'!$L$28+'P.2'!$Y$25+'P.2'!$C$40+'P.2'!$L$35</f>
        <v>15</v>
      </c>
      <c r="BO8" s="47">
        <f>'P.1'!$D$9+'P.1'!$Q$7+'P.1'!$V$8+'P.1'!$H$19+'P.1'!$M$17+'P.1'!$Z$16+'P.1'!$D$26+'P.1'!$Q$28+'P.1'!$V$25+'P.1'!$H$40+'P.1'!$Q$35+'P.2'!$H$9+'P.2'!$M$7+'P.2'!$Z$8+'P.2'!$D$19+'P.2'!$Q$17+'P.2'!$V$16+'P.2'!$H$26+'P.2'!$M$28+'P.2'!$Z$25+'P.2'!$D$40+'P.2'!$M$35</f>
        <v>2</v>
      </c>
    </row>
    <row r="9" spans="1:67" ht="12.75">
      <c r="A9" s="45">
        <v>7</v>
      </c>
      <c r="B9" s="67">
        <f>'P.1'!$B$10</f>
        <v>0</v>
      </c>
      <c r="C9" s="67">
        <f>'P.1'!$C$10</f>
        <v>0</v>
      </c>
      <c r="D9" s="67">
        <f>'P.1'!$D$10</f>
        <v>0</v>
      </c>
      <c r="E9" s="47">
        <f>'P.1'!$B$10+'P.1'!$O$6</f>
        <v>0</v>
      </c>
      <c r="F9" s="47">
        <f>'P.1'!$C$10+'P.1'!$P$6</f>
        <v>0</v>
      </c>
      <c r="G9" s="47">
        <f>'P.1'!$D$10+'P.1'!$Q$6</f>
        <v>1</v>
      </c>
      <c r="H9" s="67">
        <f>'P.1'!$B$10+'P.1'!$O$6+'P.1'!$T$9</f>
        <v>0</v>
      </c>
      <c r="I9" s="67">
        <f>'P.1'!$C$10+'P.1'!$P$6+'P.1'!$U$9</f>
        <v>0</v>
      </c>
      <c r="J9" s="67">
        <f>'P.1'!$D$10+'P.1'!$Q$6+'P.1'!$V$9</f>
        <v>2</v>
      </c>
      <c r="K9" s="47">
        <f>'P.1'!$B$10+'P.1'!$O$6+'P.1'!$T$9+'P.1'!$F$18</f>
        <v>0</v>
      </c>
      <c r="L9" s="47">
        <f>'P.1'!$C$10+'P.1'!$P$6+'P.1'!$U$9+'P.1'!$G$18</f>
        <v>0</v>
      </c>
      <c r="M9" s="47">
        <f>'P.1'!$D$10+'P.1'!$Q$6+'P.1'!$V$9+'P.1'!$H$18</f>
        <v>3</v>
      </c>
      <c r="N9" s="67">
        <f>'P.1'!$B$10+'P.1'!$O$6+'P.1'!$T$9+'P.1'!$F$18+'P.1'!$K$18</f>
        <v>1</v>
      </c>
      <c r="O9" s="67">
        <f>'P.1'!$C$10+'P.1'!$P$6+'P.1'!$U$9+'P.1'!$G$18+'P.1'!$L$18</f>
        <v>0</v>
      </c>
      <c r="P9" s="67">
        <f>'P.1'!$D$10+'P.1'!$Q$6+'P.1'!$V$9+'P.1'!$H$18+'P.1'!$M$18</f>
        <v>3</v>
      </c>
      <c r="Q9" s="47">
        <f>'P.1'!$B$10+'P.1'!$O$6+'P.1'!$T$9+'P.1'!$F$18+'P.1'!$K$18+'P.1'!$X$15</f>
        <v>1</v>
      </c>
      <c r="R9" s="47">
        <f>'P.1'!$C$10+'P.1'!$P$6+'P.1'!$U$9+'P.1'!$G$18+'P.1'!$L$18+'P.1'!$Y$15</f>
        <v>1</v>
      </c>
      <c r="S9" s="47">
        <f>'P.1'!$D$10+'P.1'!$Q$6+'P.1'!$V$9+'P.1'!$H$18+'P.1'!$M$18+'P.1'!$Z$15</f>
        <v>3</v>
      </c>
      <c r="T9" s="67">
        <f>'P.1'!$B$10+'P.1'!$O$6+'P.1'!$T$9+'P.1'!$F$18+'P.1'!$K$18+'P.1'!$X$15+'P.1'!$B$27</f>
        <v>1</v>
      </c>
      <c r="U9" s="67">
        <f>'P.1'!$C$10+'P.1'!$P$6+'P.1'!$U$9+'P.1'!$G$18+'P.1'!$L$18+'P.1'!$Y$15+'P.1'!$C$27</f>
        <v>2</v>
      </c>
      <c r="V9" s="67">
        <f>'P.1'!$D$10+'P.1'!$Q$6+'P.1'!$V$9+'P.1'!$H$18+'P.1'!$M$18+'P.1'!$Z$15+'P.1'!$D$27</f>
        <v>3</v>
      </c>
      <c r="W9" s="47">
        <f>'P.1'!$B$10+'P.1'!$O$6+'P.1'!$T$9+'P.1'!$F$18+'P.1'!$K$18+'P.1'!$X$15+'P.1'!$B$27+'P.1'!$O$27</f>
        <v>1</v>
      </c>
      <c r="X9" s="47">
        <f>'P.1'!$C$10+'P.1'!$P$6+'P.1'!$U$9+'P.1'!$G$18+'P.1'!$L$18+'P.1'!$Y$15+'P.1'!$C$27+'P.1'!$P$27</f>
        <v>3</v>
      </c>
      <c r="Y9" s="47">
        <f>'P.1'!$D$10+'P.1'!$Q$6+'P.1'!$V$9+'P.1'!$H$18+'P.1'!$M$18+'P.1'!$Z$15+'P.1'!$D$27+'P.1'!$Q$27</f>
        <v>3</v>
      </c>
      <c r="Z9" s="67">
        <f>'P.1'!$B$10+'P.1'!$O$6+'P.1'!$T$9+'P.1'!$F$18+'P.1'!$K$18+'P.1'!$X$15+'P.1'!$B$27+'P.1'!$O$27+'P.1'!$T$26</f>
        <v>1</v>
      </c>
      <c r="AA9" s="67">
        <f>'P.1'!$C$10+'P.1'!$P$6+'P.1'!$U$9+'P.1'!$G$18+'P.1'!$L$18+'P.1'!$Y$15+'P.1'!$C$27+'P.1'!$P$27+'P.1'!$U$26</f>
        <v>4</v>
      </c>
      <c r="AB9" s="67">
        <f>'P.1'!$D$10+'P.1'!$Q$6+'P.1'!$V$9+'P.1'!$H$18+'P.1'!$M$18+'P.1'!$Z$15+'P.1'!$D$27+'P.1'!$Q$27+'P.1'!$V$26</f>
        <v>3</v>
      </c>
      <c r="AC9" s="47">
        <f>'P.1'!$B$10+'P.1'!$O$6+'P.1'!$T$9+'P.1'!$F$18+'P.1'!$K$18+'P.1'!$X$15+'P.1'!$B$27+'P.1'!$O$27+'P.1'!$T$26+'P.1'!$F$39</f>
        <v>1</v>
      </c>
      <c r="AD9" s="47">
        <f>'P.1'!$C$10+'P.1'!$P$6+'P.1'!$U$9+'P.1'!$G$18+'P.1'!$L$18+'P.1'!$Y$15+'P.1'!$C$27+'P.1'!$P$27+'P.1'!$U$26+'P.1'!$G$39</f>
        <v>5</v>
      </c>
      <c r="AE9" s="47">
        <f>'P.1'!$D$10+'P.1'!$Q$6+'P.1'!$V$9+'P.1'!$H$18+'P.1'!$M$18+'P.1'!$Z$15+'P.1'!$D$27+'P.1'!$Q$27+'P.1'!$V$26+'P.1'!$H$39</f>
        <v>3</v>
      </c>
      <c r="AF9" s="67">
        <f>'P.1'!$B$10+'P.1'!$O$6+'P.1'!$T$9+'P.1'!$F$18+'P.1'!$K$18+'P.1'!$X$15+'P.1'!$B$27+'P.1'!$O$27+'P.1'!$T$26+'P.1'!$F$39+'P.1'!$K$35</f>
        <v>1</v>
      </c>
      <c r="AG9" s="67">
        <f>'P.1'!$C$10+'P.1'!$P$6+'P.1'!$U$9+'P.1'!$G$18+'P.1'!$L$18+'P.1'!$Y$15+'P.1'!$C$27+'P.1'!$P$27+'P.1'!$U$26+'P.1'!$G$39+'P.1'!$L$35</f>
        <v>6</v>
      </c>
      <c r="AH9" s="67">
        <f>'P.1'!$D$10+'P.1'!$Q$6+'P.1'!$V$9+'P.1'!$H$18+'P.1'!$M$18+'P.1'!$Z$15+'P.1'!$D$27+'P.1'!$Q$27+'P.1'!$V$26+'P.1'!$H$39+'P.1'!$M$35</f>
        <v>3</v>
      </c>
      <c r="AI9" s="47">
        <f>'P.1'!$B$10+'P.1'!$O$6+'P.1'!$T$9+'P.1'!$F$18+'P.1'!$K$18+'P.1'!$X$15+'P.1'!$B$27+'P.1'!$O$27+'P.1'!$T$26+'P.1'!$F$39+'P.1'!$K$35+'P.2'!$F$10</f>
        <v>1</v>
      </c>
      <c r="AJ9" s="47">
        <f>'P.1'!$C$10+'P.1'!$P$6+'P.1'!$U$9+'P.1'!$G$18+'P.1'!$L$18+'P.1'!$Y$15+'P.1'!$C$27+'P.1'!$P$27+'P.1'!$U$26+'P.1'!$G$39+'P.1'!$L$35+'P.2'!$G$10</f>
        <v>6</v>
      </c>
      <c r="AK9" s="47">
        <f>'P.1'!$D$10+'P.1'!$Q$6+'P.1'!$V$9+'P.1'!$H$18+'P.1'!$M$18+'P.1'!$Z$15+'P.1'!$D$27+'P.1'!$Q$27+'P.1'!$V$26+'P.1'!$H$39+'P.1'!$M$35+'P.2'!$H$10</f>
        <v>3</v>
      </c>
      <c r="AL9" s="67">
        <f>'P.1'!$B$10+'P.1'!$O$6+'P.1'!$T$9+'P.1'!$F$18+'P.1'!$K$18+'P.1'!$X$15+'P.1'!$B$27+'P.1'!$O$27+'P.1'!$T$26+'P.1'!$F$39+'P.1'!$K$35+'P.2'!$F$10+'P.2'!$K$6</f>
        <v>1</v>
      </c>
      <c r="AM9" s="67">
        <f>'P.1'!$C$10+'P.1'!$P$6+'P.1'!$U$9+'P.1'!$G$18+'P.1'!$L$18+'P.1'!$Y$15+'P.1'!$C$27+'P.1'!$P$27+'P.1'!$U$26+'P.1'!$G$39+'P.1'!$L$35+'P.2'!$G$10+'P.2'!$L$6</f>
        <v>7</v>
      </c>
      <c r="AN9" s="67">
        <f>'P.1'!$D$10+'P.1'!$Q$6+'P.1'!$V$9+'P.1'!$H$18+'P.1'!$M$18+'P.1'!$Z$15+'P.1'!$D$27+'P.1'!$Q$27+'P.1'!$V$26+'P.1'!$H$39+'P.1'!$M$35+'P.2'!$H$10+'P.2'!$M$6</f>
        <v>3</v>
      </c>
      <c r="AO9" s="47">
        <f>'P.1'!$B$10+'P.1'!$O$6+'P.1'!$T$9+'P.1'!$F$18+'P.1'!$K$18+'P.1'!$X$15+'P.1'!$B$27+'P.1'!$O$27+'P.1'!$T$26+'P.1'!$F$39+'P.1'!$K$35+'P.2'!$F$10+'P.2'!$K$6+'P.2'!$X$9</f>
        <v>1</v>
      </c>
      <c r="AP9" s="47">
        <f>'P.1'!$C$10+'P.1'!$P$6+'P.1'!$U$9+'P.1'!$G$18+'P.1'!$L$18+'P.1'!$Y$15+'P.1'!$C$27+'P.1'!$P$27+'P.1'!$U$26+'P.1'!$G$39+'P.1'!$L$35+'P.2'!$G$10+'P.2'!$L$6+'P.2'!$Y$9</f>
        <v>8</v>
      </c>
      <c r="AQ9" s="47">
        <f>'P.1'!$D$10+'P.1'!$Q$6+'P.1'!$V$9+'P.1'!$H$18+'P.1'!$M$18+'P.1'!$Z$15+'P.1'!$D$27+'P.1'!$Q$27+'P.1'!$V$26+'P.1'!$H$39+'P.1'!$M$35+'P.2'!$H$10+'P.2'!$M$6+'P.2'!$Z$9</f>
        <v>3</v>
      </c>
      <c r="AR9" s="67">
        <f>'P.1'!$B$10+'P.1'!$O$6+'P.1'!$T$9+'P.1'!$F$18+'P.1'!$K$18+'P.1'!$X$15+'P.1'!$B$27+'P.1'!$O$27+'P.1'!$T$26+'P.1'!$F$39+'P.1'!$K$35+'P.2'!$F$10+'P.2'!$K$6+'P.2'!$X$9+'P.2'!$B$18</f>
        <v>1</v>
      </c>
      <c r="AS9" s="67">
        <f>'P.1'!$C$10+'P.1'!$P$6+'P.1'!$U$9+'P.1'!$G$18+'P.1'!$L$18+'P.1'!$Y$15+'P.1'!$C$27+'P.1'!$P$27+'P.1'!$U$26+'P.1'!$G$39+'P.1'!$L$35+'P.2'!$G$10+'P.2'!$L$6+'P.2'!$Y$9+'P.2'!$C$18</f>
        <v>9</v>
      </c>
      <c r="AT9" s="67">
        <f>'P.1'!$D$10+'P.1'!$Q$6+'P.1'!$V$9+'P.1'!$H$18+'P.1'!$M$18+'P.1'!$Z$15+'P.1'!$D$27+'P.1'!$Q$27+'P.1'!$V$26+'P.1'!$H$39+'P.1'!$M$35+'P.2'!$H$10+'P.2'!$M$6+'P.2'!$Z$9+'P.2'!$D$18</f>
        <v>3</v>
      </c>
      <c r="AU9" s="47">
        <f>'P.1'!$B$10+'P.1'!$O$6+'P.1'!$T$9+'P.1'!$F$18+'P.1'!$K$18+'P.1'!$X$15+'P.1'!$B$27+'P.1'!$O$27+'P.1'!$T$26+'P.1'!$F$39+'P.1'!$K$35+'P.2'!$F$10+'P.2'!$K$6+'P.2'!$X$9+'P.2'!$B$18+'P.2'!$O$18</f>
        <v>1</v>
      </c>
      <c r="AV9" s="47">
        <f>'P.1'!$C$10+'P.1'!$P$6+'P.1'!$U$9+'P.1'!$G$18+'P.1'!$L$18+'P.1'!$Y$15+'P.1'!$C$27+'P.1'!$P$27+'P.1'!$U$26+'P.1'!$G$39+'P.1'!$L$35+'P.2'!$G$10+'P.2'!$L$6+'P.2'!$Y$9+'P.2'!$C$18+'P.2'!$P$18</f>
        <v>10</v>
      </c>
      <c r="AW9" s="47">
        <f>'P.1'!$D$10+'P.1'!$Q$6+'P.1'!$V$9+'P.1'!$H$18+'P.1'!$M$18+'P.1'!$Z$15+'P.1'!$D$27+'P.1'!$Q$27+'P.1'!$V$26+'P.1'!$H$39+'P.1'!$M$35+'P.2'!$H$10+'P.2'!$M$6+'P.2'!$Z$9+'P.2'!$D$18+'P.2'!$Q$18</f>
        <v>3</v>
      </c>
      <c r="AX9" s="67">
        <f>'P.1'!$B$10+'P.1'!$O$6+'P.1'!$T$9+'P.1'!$F$18+'P.1'!$K$18+'P.1'!$X$15+'P.1'!$B$27+'P.1'!$O$27+'P.1'!$T$26+'P.1'!$F$39+'P.1'!$K$35+'P.2'!$F$10+'P.2'!$K$6+'P.2'!$X$9+'P.2'!$B$18+'P.2'!$O$18+'P.2'!$T$15</f>
        <v>1</v>
      </c>
      <c r="AY9" s="67">
        <f>'P.1'!$C$10+'P.1'!$P$6+'P.1'!$U$9+'P.1'!$G$18+'P.1'!$L$18+'P.1'!$Y$15+'P.1'!$C$27+'P.1'!$P$27+'P.1'!$U$26+'P.1'!$G$39+'P.1'!$L$35+'P.2'!$G$10+'P.2'!$L$6+'P.2'!$Y$9+'P.2'!$C$18+'P.2'!$P$18+'P.2'!$U$15</f>
        <v>11</v>
      </c>
      <c r="AZ9" s="67">
        <f>'P.1'!$D$10+'P.1'!$Q$6+'P.1'!$V$9+'P.1'!$H$18+'P.1'!$M$18+'P.1'!$Z$15+'P.1'!$D$27+'P.1'!$Q$27+'P.1'!$V$26+'P.1'!$H$39+'P.1'!$M$35+'P.2'!$H$10+'P.2'!$M$6+'P.2'!$Z$9+'P.2'!$D$18+'P.2'!$Q$18+'P.2'!$V$15</f>
        <v>3</v>
      </c>
      <c r="BA9" s="47">
        <f>'P.1'!$B$10+'P.1'!$O$6+'P.1'!$T$9+'P.1'!$F$18+'P.1'!$K$18+'P.1'!$X$15+'P.1'!$B$27+'P.1'!$O$27+'P.1'!$T$26+'P.1'!$F$39+'P.1'!$K$35+'P.2'!$F$10+'P.2'!$K$6+'P.2'!$X$9+'P.2'!$B$18+'P.2'!$O$18+'P.2'!$T$15+'P.2'!$F$27</f>
        <v>1</v>
      </c>
      <c r="BB9" s="47">
        <f>'P.1'!$C$10+'P.1'!$P$6+'P.1'!$U$9+'P.1'!$G$18+'P.1'!$L$18+'P.1'!$Y$15+'P.1'!$C$27+'P.1'!$P$27+'P.1'!$U$26+'P.1'!$G$39+'P.1'!$L$35+'P.2'!$G$10+'P.2'!$L$6+'P.2'!$Y$9+'P.2'!$C$18+'P.2'!$P$18+'P.2'!$U$15+'P.2'!$G$27</f>
        <v>12</v>
      </c>
      <c r="BC9" s="47">
        <f>'P.1'!$D$10+'P.1'!$Q$6+'P.1'!$V$9+'P.1'!$H$18+'P.1'!$M$18+'P.1'!$Z$15+'P.1'!$D$27+'P.1'!$Q$27+'P.1'!$V$26+'P.1'!$H$39+'P.1'!$M$35+'P.2'!$H$10+'P.2'!$M$6+'P.2'!$Z$9+'P.2'!$D$18+'P.2'!$Q$18+'P.2'!$V$15+'P.2'!$H$27</f>
        <v>3</v>
      </c>
      <c r="BD9" s="67">
        <f>'P.1'!$B$10+'P.1'!$O$6+'P.1'!$T$9+'P.1'!$F$18+'P.1'!$K$18+'P.1'!$X$15+'P.1'!$B$27+'P.1'!$O$27+'P.1'!$T$26+'P.1'!$F$39+'P.1'!$K$35+'P.2'!$F$10+'P.2'!$K$6+'P.2'!$X$9+'P.2'!$B$18+'P.2'!$O$18+'P.2'!$T$15+'P.2'!$F$27+'P.2'!$K$27</f>
        <v>1</v>
      </c>
      <c r="BE9" s="67">
        <f>'P.1'!$C$10+'P.1'!$P$6+'P.1'!$U$9+'P.1'!$G$18+'P.1'!$L$18+'P.1'!$Y$15+'P.1'!$C$27+'P.1'!$P$27+'P.1'!$U$26+'P.1'!$G$39+'P.1'!$L$35+'P.2'!$G$10+'P.2'!$L$6+'P.2'!$Y$9+'P.2'!$C$18+'P.2'!$P$18+'P.2'!$U$15+'P.2'!$G$27+'P.2'!$L$27</f>
        <v>13</v>
      </c>
      <c r="BF9" s="67">
        <f>'P.1'!$D$10+'P.1'!$Q$6+'P.1'!$V$9+'P.1'!$H$18+'P.1'!$M$18+'P.1'!$Z$15+'P.1'!$D$27+'P.1'!$Q$27+'P.1'!$V$26+'P.1'!$H$39+'P.1'!$M$35+'P.2'!$H$10+'P.2'!$M$6+'P.2'!$Z$9+'P.2'!$D$18+'P.2'!$Q$18+'P.2'!$V$15+'P.2'!$H$27+'P.2'!$M$27</f>
        <v>3</v>
      </c>
      <c r="BG9" s="47">
        <f>'P.1'!$B$10+'P.1'!$O$6+'P.1'!$T$9+'P.1'!$F$18+'P.1'!$K$18+'P.1'!$X$15+'P.1'!$B$27+'P.1'!$O$27+'P.1'!$T$26+'P.1'!$F$39+'P.1'!$K$35+'P.2'!$F$10+'P.2'!$K$6+'P.2'!$X$9+'P.2'!$B$18+'P.2'!$O$18+'P.2'!$T$15+'P.2'!$F$27+'P.2'!$K$27+'P.2'!$X$26</f>
        <v>1</v>
      </c>
      <c r="BH9" s="47">
        <f>'P.1'!$C$10+'P.1'!$P$6+'P.1'!$U$9+'P.1'!$G$18+'P.1'!$L$18+'P.1'!$Y$15+'P.1'!$C$27+'P.1'!$P$27+'P.1'!$U$26+'P.1'!$G$39+'P.1'!$L$35+'P.2'!$G$10+'P.2'!$L$6+'P.2'!$Y$9+'P.2'!$C$18+'P.2'!$P$18+'P.2'!$U$15+'P.2'!$G$27+'P.2'!$L$27+'P.2'!$Y$26</f>
        <v>14</v>
      </c>
      <c r="BI9" s="47">
        <f>'P.1'!$D$10+'P.1'!$Q$6+'P.1'!$V$9+'P.1'!$H$18+'P.1'!$M$18+'P.1'!$Z$15+'P.1'!$D$27+'P.1'!$Q$27+'P.1'!$V$26+'P.1'!$H$39+'P.1'!$M$35+'P.2'!$H$10+'P.2'!$M$6+'P.2'!$Z$9+'P.2'!$D$18+'P.2'!$Q$18+'P.2'!$V$15+'P.2'!$H$27+'P.2'!$M$27+'P.2'!$Z$26</f>
        <v>3</v>
      </c>
      <c r="BJ9" s="67">
        <f>'P.1'!$B$10+'P.1'!$O$6+'P.1'!$T$9+'P.1'!$F$18+'P.1'!$K$18+'P.1'!$X$15+'P.1'!$B$27+'P.1'!$O$27+'P.1'!$T$26+'P.1'!$F$39+'P.1'!$K$35+'P.2'!$F$10+'P.2'!$K$6+'P.2'!$X$9+'P.2'!$B$18+'P.2'!$O$18+'P.2'!$T$15+'P.2'!$F$27+'P.2'!$K$27+'P.2'!$X$26+'P.2'!$B$39</f>
        <v>1</v>
      </c>
      <c r="BK9" s="67">
        <f>'P.1'!$C$10+'P.1'!$P$6+'P.1'!$U$9+'P.1'!$G$18+'P.1'!$L$18+'P.1'!$Y$15+'P.1'!$C$27+'P.1'!$P$27+'P.1'!$U$26+'P.1'!$G$39+'P.1'!$L$35+'P.2'!$G$10+'P.2'!$L$6+'P.2'!$Y$9+'P.2'!$C$18+'P.2'!$P$18+'P.2'!$U$15+'P.2'!$G$27+'P.2'!$L$27+'P.2'!$Y$26+'P.2'!$C$39</f>
        <v>15</v>
      </c>
      <c r="BL9" s="67">
        <f>'P.1'!$D$10+'P.1'!$Q$6+'P.1'!$V$9+'P.1'!$H$18+'P.1'!$M$18+'P.1'!$Z$15+'P.1'!$D$27+'P.1'!$Q$27+'P.1'!$V$26+'P.1'!$H$39+'P.1'!$M$35+'P.2'!$H$10+'P.2'!$M$6+'P.2'!$Z$9+'P.2'!$D$18+'P.2'!$Q$18+'P.2'!$V$15+'P.2'!$H$27+'P.2'!$M$27+'P.2'!$Z$26+'P.2'!$D$39</f>
        <v>3</v>
      </c>
      <c r="BM9" s="47">
        <f>'P.1'!$B$10+'P.1'!$O$6+'P.1'!$T$9+'P.1'!$F$18+'P.1'!$K$18+'P.1'!$X$15+'P.1'!$B$27+'P.1'!$O$27+'P.1'!$T$26+'P.1'!$F$39+'P.1'!$K$35+'P.2'!$F$10+'P.2'!$K$6+'P.2'!$X$9+'P.2'!$B$18+'P.2'!$O$18+'P.2'!$T$15+'P.2'!$F$27+'P.2'!$K$27+'P.2'!$X$26+'P.2'!$B$39+'P.2'!$O$35</f>
        <v>1</v>
      </c>
      <c r="BN9" s="47">
        <f>'P.1'!$C$10+'P.1'!$P$6+'P.1'!$U$9+'P.1'!$G$18+'P.1'!$L$18+'P.1'!$Y$15+'P.1'!$C$27+'P.1'!$P$27+'P.1'!$U$26+'P.1'!$G$39+'P.1'!$L$35+'P.2'!$G$10+'P.2'!$L$6+'P.2'!$Y$9+'P.2'!$C$18+'P.2'!$P$18+'P.2'!$U$15+'P.2'!$G$27+'P.2'!$L$27+'P.2'!$Y$26+'P.2'!$C$39+'P.2'!$P$35</f>
        <v>16</v>
      </c>
      <c r="BO9" s="47">
        <f>'P.1'!$D$10+'P.1'!$Q$6+'P.1'!$V$9+'P.1'!$H$18+'P.1'!$M$18+'P.1'!$Z$15+'P.1'!$D$27+'P.1'!$Q$27+'P.1'!$V$26+'P.1'!$H$39+'P.1'!$M$35+'P.2'!$H$10+'P.2'!$M$6+'P.2'!$Z$9+'P.2'!$D$18+'P.2'!$Q$18+'P.2'!$V$15+'P.2'!$H$27+'P.2'!$M$27+'P.2'!$Z$26+'P.2'!$D$39+'P.2'!$Q$35</f>
        <v>3</v>
      </c>
    </row>
    <row r="10" spans="1:67" ht="12.75">
      <c r="A10" s="46">
        <v>8</v>
      </c>
      <c r="B10" s="67">
        <f>'P.1'!$F$9</f>
        <v>0</v>
      </c>
      <c r="C10" s="67">
        <f>'P.1'!$G$9</f>
        <v>0</v>
      </c>
      <c r="D10" s="67">
        <f>'P.1'!$H$9</f>
        <v>1</v>
      </c>
      <c r="E10" s="47">
        <f>'P.1'!$F$9+'P.1'!$K$6</f>
        <v>1</v>
      </c>
      <c r="F10" s="47">
        <f>'P.1'!$G$9+'P.1'!$L$6</f>
        <v>0</v>
      </c>
      <c r="G10" s="47">
        <f>'P.1'!$H$9+'P.1'!$M$6</f>
        <v>1</v>
      </c>
      <c r="H10" s="67">
        <f>'P.1'!$F$9+'P.1'!$K$6+'P.1'!$T$10</f>
        <v>1</v>
      </c>
      <c r="I10" s="67">
        <f>'P.1'!$G$9+'P.1'!$L$6+'P.1'!$U$10</f>
        <v>0</v>
      </c>
      <c r="J10" s="67">
        <f>'P.1'!$H$9+'P.1'!$M$6+'P.1'!$V$10</f>
        <v>1</v>
      </c>
      <c r="K10" s="47">
        <f>'P.1'!$F$9+'P.1'!$K$6+'P.1'!$T$10+'P.1'!$F$17</f>
        <v>1</v>
      </c>
      <c r="L10" s="47">
        <f>'P.1'!$G$9+'P.1'!$L$6+'P.1'!$U$10+'P.1'!$G$17</f>
        <v>0</v>
      </c>
      <c r="M10" s="47">
        <f>'P.1'!$H$9+'P.1'!$M$6+'P.1'!$V$10+'P.1'!$H$17</f>
        <v>2</v>
      </c>
      <c r="N10" s="67">
        <f>'P.1'!$F$9+'P.1'!$K$6+'P.1'!$T$10+'P.1'!$F$17+'P.1'!$K$19</f>
        <v>2</v>
      </c>
      <c r="O10" s="67">
        <f>'P.1'!$G$9+'P.1'!$L$6+'P.1'!$U$10+'P.1'!$G$17+'P.1'!$L$19</f>
        <v>0</v>
      </c>
      <c r="P10" s="67">
        <f>'P.1'!$H$9+'P.1'!$M$6+'P.1'!$V$10+'P.1'!$H$17+'P.1'!$M$19</f>
        <v>2</v>
      </c>
      <c r="Q10" s="47">
        <f>'P.1'!$F$9+'P.1'!$K$6+'P.1'!$T$10+'P.1'!$F$17+'P.1'!$K$19+'P.1'!$X$19</f>
        <v>2</v>
      </c>
      <c r="R10" s="47">
        <f>'P.1'!$G$9+'P.1'!$L$6+'P.1'!$U$10+'P.1'!$G$17+'P.1'!$L$19+'P.1'!$Y$19</f>
        <v>1</v>
      </c>
      <c r="S10" s="47">
        <f>'P.1'!$H$9+'P.1'!$M$6+'P.1'!$V$10+'P.1'!$H$17+'P.1'!$M$19+'P.1'!$Z$19</f>
        <v>2</v>
      </c>
      <c r="T10" s="67">
        <f>'P.1'!$F$9+'P.1'!$K$6+'P.1'!$T$10+'P.1'!$F$17+'P.1'!$K$19+'P.1'!$X$19+'P.1'!$B$28</f>
        <v>2</v>
      </c>
      <c r="U10" s="67">
        <f>'P.1'!$G$9+'P.1'!$L$6+'P.1'!$U$10+'P.1'!$G$17+'P.1'!$L$19+'P.1'!$Y$19+'P.1'!$C$28</f>
        <v>2</v>
      </c>
      <c r="V10" s="67">
        <f>'P.1'!$H$9+'P.1'!$M$6+'P.1'!$V$10+'P.1'!$H$17+'P.1'!$M$19+'P.1'!$Z$19+'P.1'!$D$28</f>
        <v>2</v>
      </c>
      <c r="W10" s="47">
        <f>'P.1'!$F$9+'P.1'!$K$6+'P.1'!$T$10+'P.1'!$F$17+'P.1'!$K$19+'P.1'!$X$19+'P.1'!$B$28+'P.1'!$O$26</f>
        <v>2</v>
      </c>
      <c r="X10" s="47">
        <f>'P.1'!$G$9+'P.1'!$L$6+'P.1'!$U$10+'P.1'!$G$17+'P.1'!$L$19+'P.1'!$Y$19+'P.1'!$C$28+'P.1'!$P$26</f>
        <v>3</v>
      </c>
      <c r="Y10" s="47">
        <f>'P.1'!$H$9+'P.1'!$M$6+'P.1'!$V$10+'P.1'!$H$17+'P.1'!$M$19+'P.1'!$Z$19+'P.1'!$D$28+'P.1'!$Q$26</f>
        <v>2</v>
      </c>
      <c r="Z10" s="67">
        <f>'P.1'!$F$9+'P.1'!$K$6+'P.1'!$T$10+'P.1'!$F$17+'P.1'!$K$19+'P.1'!$X$19+'P.1'!$B$28+'P.1'!$O$26+'P.1'!$T$27</f>
        <v>2</v>
      </c>
      <c r="AA10" s="67">
        <f>'P.1'!$G$9+'P.1'!$L$6+'P.1'!$U$10+'P.1'!$G$17+'P.1'!$L$19+'P.1'!$Y$19+'P.1'!$C$28+'P.1'!$P$26+'P.1'!$U$27</f>
        <v>4</v>
      </c>
      <c r="AB10" s="67">
        <f>'P.1'!$H$9+'P.1'!$M$6+'P.1'!$V$10+'P.1'!$H$17+'P.1'!$M$19+'P.1'!$Z$19+'P.1'!$D$28+'P.1'!$Q$26+'P.1'!$V$27</f>
        <v>2</v>
      </c>
      <c r="AC10" s="47">
        <f>'P.1'!$F$9+'P.1'!$K$6+'P.1'!$T$10+'P.1'!$F$17+'P.1'!$K$19+'P.1'!$X$19+'P.1'!$B$28+'P.1'!$O$26+'P.1'!$T$27+'P.1'!$F$38</f>
        <v>2</v>
      </c>
      <c r="AD10" s="47">
        <f>'P.1'!$G$9+'P.1'!$L$6+'P.1'!$U$10+'P.1'!$G$17+'P.1'!$L$19+'P.1'!$Y$19+'P.1'!$C$28+'P.1'!$P$26+'P.1'!$U$27+'P.1'!$G$38</f>
        <v>5</v>
      </c>
      <c r="AE10" s="47">
        <f>'P.1'!$H$9+'P.1'!$M$6+'P.1'!$V$10+'P.1'!$H$17+'P.1'!$M$19+'P.1'!$Z$19+'P.1'!$D$28+'P.1'!$Q$26+'P.1'!$V$27+'P.1'!$H$38</f>
        <v>2</v>
      </c>
      <c r="AF10" s="67">
        <f>'P.1'!$F$9+'P.1'!$K$6+'P.1'!$T$10+'P.1'!$F$17+'P.1'!$K$19+'P.1'!$X$19+'P.1'!$B$28+'P.1'!$O$26+'P.1'!$T$27+'P.1'!$F$38+'P.1'!$K$36</f>
        <v>2</v>
      </c>
      <c r="AG10" s="67">
        <f>'P.1'!$G$9+'P.1'!$L$6+'P.1'!$U$10+'P.1'!$G$17+'P.1'!$L$19+'P.1'!$Y$19+'P.1'!$C$28+'P.1'!$P$26+'P.1'!$U$27+'P.1'!$G$38+'P.1'!$L$36</f>
        <v>6</v>
      </c>
      <c r="AH10" s="67">
        <f>'P.1'!$H$9+'P.1'!$M$6+'P.1'!$V$10+'P.1'!$H$17+'P.1'!$M$19+'P.1'!$Z$19+'P.1'!$D$28+'P.1'!$Q$26+'P.1'!$V$27+'P.1'!$H$38+'P.1'!$M$36</f>
        <v>2</v>
      </c>
      <c r="AI10" s="47">
        <f>'P.1'!$F$9+'P.1'!$K$6+'P.1'!$T$10+'P.1'!$F$17+'P.1'!$K$19+'P.1'!$X$19+'P.1'!$B$28+'P.1'!$O$26+'P.1'!$T$27+'P.1'!$F$38+'P.1'!$K$36+'P.2'!$B$9</f>
        <v>2</v>
      </c>
      <c r="AJ10" s="47">
        <f>'P.1'!$G$9+'P.1'!$L$6+'P.1'!$U$10+'P.1'!$G$17+'P.1'!$L$19+'P.1'!$Y$19+'P.1'!$C$28+'P.1'!$P$26+'P.1'!$U$27+'P.1'!$G$38+'P.1'!$L$36+'P.2'!$C$9</f>
        <v>7</v>
      </c>
      <c r="AK10" s="47">
        <f>'P.1'!$H$9+'P.1'!$M$6+'P.1'!$V$10+'P.1'!$H$17+'P.1'!$M$19+'P.1'!$Z$19+'P.1'!$D$28+'P.1'!$Q$26+'P.1'!$V$27+'P.1'!$H$38+'P.1'!$M$36+'P.2'!$D$9</f>
        <v>2</v>
      </c>
      <c r="AL10" s="67">
        <f>'P.1'!$F$9+'P.1'!$K$6+'P.1'!$T$10+'P.1'!$F$17+'P.1'!$K$19+'P.1'!$X$19+'P.1'!$B$28+'P.1'!$O$26+'P.1'!$T$27+'P.1'!$F$38+'P.1'!$K$36+'P.2'!$B$9+'P.2'!$O$6</f>
        <v>2</v>
      </c>
      <c r="AM10" s="67">
        <f>'P.1'!$G$9+'P.1'!$L$6+'P.1'!$U$10+'P.1'!$G$17+'P.1'!$L$19+'P.1'!$Y$19+'P.1'!$C$28+'P.1'!$P$26+'P.1'!$U$27+'P.1'!$G$38+'P.1'!$L$36+'P.2'!$C$9+'P.2'!$P$6</f>
        <v>8</v>
      </c>
      <c r="AN10" s="67">
        <f>'P.1'!$H$9+'P.1'!$M$6+'P.1'!$V$10+'P.1'!$H$17+'P.1'!$M$19+'P.1'!$Z$19+'P.1'!$D$28+'P.1'!$Q$26+'P.1'!$V$27+'P.1'!$H$38+'P.1'!$M$36+'P.2'!$D$9+'P.2'!$Q$6</f>
        <v>2</v>
      </c>
      <c r="AO10" s="47">
        <f>'P.1'!$F$9+'P.1'!$K$6+'P.1'!$T$10+'P.1'!$F$17+'P.1'!$K$19+'P.1'!$X$19+'P.1'!$B$28+'P.1'!$O$26+'P.1'!$T$27+'P.1'!$F$38+'P.1'!$K$36+'P.2'!$B$9+'P.2'!$O$6+'P.2'!$X$10</f>
        <v>2</v>
      </c>
      <c r="AP10" s="47">
        <f>'P.1'!$G$9+'P.1'!$L$6+'P.1'!$U$10+'P.1'!$G$17+'P.1'!$L$19+'P.1'!$Y$19+'P.1'!$C$28+'P.1'!$P$26+'P.1'!$U$27+'P.1'!$G$38+'P.1'!$L$36+'P.2'!$C$9+'P.2'!$P$6+'P.2'!$Y$10</f>
        <v>8</v>
      </c>
      <c r="AQ10" s="47">
        <f>'P.1'!$H$9+'P.1'!$M$6+'P.1'!$V$10+'P.1'!$H$17+'P.1'!$M$19+'P.1'!$Z$19+'P.1'!$D$28+'P.1'!$Q$26+'P.1'!$V$27+'P.1'!$H$38+'P.1'!$M$36+'P.2'!$D$9+'P.2'!$Q$6+'P.2'!$Z$10</f>
        <v>2</v>
      </c>
      <c r="AR10" s="67">
        <f>'P.1'!$F$9+'P.1'!$K$6+'P.1'!$T$10+'P.1'!$F$17+'P.1'!$K$19+'P.1'!$X$19+'P.1'!$B$28+'P.1'!$O$26+'P.1'!$T$27+'P.1'!$F$38+'P.1'!$K$36+'P.2'!$B$9+'P.2'!$O$6+'P.2'!$X$10+'P.2'!$B$17</f>
        <v>2</v>
      </c>
      <c r="AS10" s="67">
        <f>'P.1'!$G$9+'P.1'!$L$6+'P.1'!$U$10+'P.1'!$G$17+'P.1'!$L$19+'P.1'!$Y$19+'P.1'!$C$28+'P.1'!$P$26+'P.1'!$U$27+'P.1'!$G$38+'P.1'!$L$36+'P.2'!$C$9+'P.2'!$P$6+'P.2'!$Y$10+'P.2'!$C$17</f>
        <v>9</v>
      </c>
      <c r="AT10" s="67">
        <f>'P.1'!$H$9+'P.1'!$M$6+'P.1'!$V$10+'P.1'!$H$17+'P.1'!$M$19+'P.1'!$Z$19+'P.1'!$D$28+'P.1'!$Q$26+'P.1'!$V$27+'P.1'!$H$38+'P.1'!$M$36+'P.2'!$D$9+'P.2'!$Q$6+'P.2'!$Z$10+'P.2'!$D$17</f>
        <v>2</v>
      </c>
      <c r="AU10" s="47">
        <f>'P.1'!$F$9+'P.1'!$K$6+'P.1'!$T$10+'P.1'!$F$17+'P.1'!$K$19+'P.1'!$X$19+'P.1'!$B$28+'P.1'!$O$26+'P.1'!$T$27+'P.1'!$F$38+'P.1'!$K$36+'P.2'!$B$9+'P.2'!$O$6+'P.2'!$X$10+'P.2'!$B$17+'P.2'!$O$19</f>
        <v>2</v>
      </c>
      <c r="AV10" s="47">
        <f>'P.1'!$G$9+'P.1'!$L$6+'P.1'!$U$10+'P.1'!$G$17+'P.1'!$L$19+'P.1'!$Y$19+'P.1'!$C$28+'P.1'!$P$26+'P.1'!$U$27+'P.1'!$G$38+'P.1'!$L$36+'P.2'!$C$9+'P.2'!$P$6+'P.2'!$Y$10+'P.2'!$C$17+'P.2'!$P$19</f>
        <v>10</v>
      </c>
      <c r="AW10" s="47">
        <f>'P.1'!$H$9+'P.1'!$M$6+'P.1'!$V$10+'P.1'!$H$17+'P.1'!$M$19+'P.1'!$Z$19+'P.1'!$D$28+'P.1'!$Q$26+'P.1'!$V$27+'P.1'!$H$38+'P.1'!$M$36+'P.2'!$D$9+'P.2'!$Q$6+'P.2'!$Z$10+'P.2'!$D$17+'P.2'!$Q$19</f>
        <v>2</v>
      </c>
      <c r="AX10" s="67">
        <f>'P.1'!$F$9+'P.1'!$K$6+'P.1'!$T$10+'P.1'!$F$17+'P.1'!$K$19+'P.1'!$X$19+'P.1'!$B$28+'P.1'!$O$26+'P.1'!$T$27+'P.1'!$F$38+'P.1'!$K$36+'P.2'!$B$9+'P.2'!$O$6+'P.2'!$X$10+'P.2'!$B$17+'P.2'!$O$19+'P.2'!$T$19</f>
        <v>2</v>
      </c>
      <c r="AY10" s="67">
        <f>'P.1'!$G$9+'P.1'!$L$6+'P.1'!$U$10+'P.1'!$G$17+'P.1'!$L$19+'P.1'!$Y$19+'P.1'!$C$28+'P.1'!$P$26+'P.1'!$U$27+'P.1'!$G$38+'P.1'!$L$36+'P.2'!$C$9+'P.2'!$P$6+'P.2'!$Y$10+'P.2'!$C$17+'P.2'!$P$19+'P.2'!$U$19</f>
        <v>11</v>
      </c>
      <c r="AZ10" s="67">
        <f>'P.1'!$H$9+'P.1'!$M$6+'P.1'!$V$10+'P.1'!$H$17+'P.1'!$M$19+'P.1'!$Z$19+'P.1'!$D$28+'P.1'!$Q$26+'P.1'!$V$27+'P.1'!$H$38+'P.1'!$M$36+'P.2'!$D$9+'P.2'!$Q$6+'P.2'!$Z$10+'P.2'!$D$17+'P.2'!$Q$19+'P.2'!$V$19</f>
        <v>2</v>
      </c>
      <c r="BA10" s="47">
        <f>'P.1'!$F$9+'P.1'!$K$6+'P.1'!$T$10+'P.1'!$F$17+'P.1'!$K$19+'P.1'!$X$19+'P.1'!$B$28+'P.1'!$O$26+'P.1'!$T$27+'P.1'!$F$38+'P.1'!$K$36+'P.2'!$B$9+'P.2'!$O$6+'P.2'!$X$10+'P.2'!$B$17+'P.2'!$O$19+'P.2'!$T$19+'P.2'!$F$28</f>
        <v>2</v>
      </c>
      <c r="BB10" s="47">
        <f>'P.1'!$G$9+'P.1'!$L$6+'P.1'!$U$10+'P.1'!$G$17+'P.1'!$L$19+'P.1'!$Y$19+'P.1'!$C$28+'P.1'!$P$26+'P.1'!$U$27+'P.1'!$G$38+'P.1'!$L$36+'P.2'!$C$9+'P.2'!$P$6+'P.2'!$Y$10+'P.2'!$C$17+'P.2'!$P$19+'P.2'!$U$19+'P.2'!$G$28</f>
        <v>12</v>
      </c>
      <c r="BC10" s="47">
        <f>'P.1'!$H$9+'P.1'!$M$6+'P.1'!$V$10+'P.1'!$H$17+'P.1'!$M$19+'P.1'!$Z$19+'P.1'!$D$28+'P.1'!$Q$26+'P.1'!$V$27+'P.1'!$H$38+'P.1'!$M$36+'P.2'!$D$9+'P.2'!$Q$6+'P.2'!$Z$10+'P.2'!$D$17+'P.2'!$Q$19+'P.2'!$V$19+'P.2'!$H$28</f>
        <v>2</v>
      </c>
      <c r="BD10" s="67">
        <f>'P.1'!$F$9+'P.1'!$K$6+'P.1'!$T$10+'P.1'!$F$17+'P.1'!$K$19+'P.1'!$X$19+'P.1'!$B$28+'P.1'!$O$26+'P.1'!$T$27+'P.1'!$F$38+'P.1'!$K$36+'P.2'!$B$9+'P.2'!$O$6+'P.2'!$X$10+'P.2'!$B$17+'P.2'!$O$19+'P.2'!$T$19+'P.2'!$F$28+'P.2'!$K$26</f>
        <v>2</v>
      </c>
      <c r="BE10" s="67">
        <f>'P.1'!$G$9+'P.1'!$L$6+'P.1'!$U$10+'P.1'!$G$17+'P.1'!$L$19+'P.1'!$Y$19+'P.1'!$C$28+'P.1'!$P$26+'P.1'!$U$27+'P.1'!$G$38+'P.1'!$L$36+'P.2'!$C$9+'P.2'!$P$6+'P.2'!$Y$10+'P.2'!$C$17+'P.2'!$P$19+'P.2'!$U$19+'P.2'!$G$28+'P.2'!$L$26</f>
        <v>13</v>
      </c>
      <c r="BF10" s="67">
        <f>'P.1'!$H$9+'P.1'!$M$6+'P.1'!$V$10+'P.1'!$H$17+'P.1'!$M$19+'P.1'!$Z$19+'P.1'!$D$28+'P.1'!$Q$26+'P.1'!$V$27+'P.1'!$H$38+'P.1'!$M$36+'P.2'!$D$9+'P.2'!$Q$6+'P.2'!$Z$10+'P.2'!$D$17+'P.2'!$Q$19+'P.2'!$V$19+'P.2'!$H$28+'P.2'!$M$26</f>
        <v>2</v>
      </c>
      <c r="BG10" s="47">
        <f>'P.1'!$F$9+'P.1'!$K$6+'P.1'!$T$10+'P.1'!$F$17+'P.1'!$K$19+'P.1'!$X$19+'P.1'!$B$28+'P.1'!$O$26+'P.1'!$T$27+'P.1'!$F$38+'P.1'!$K$36+'P.2'!$B$9+'P.2'!$O$6+'P.2'!$X$10+'P.2'!$B$17+'P.2'!$O$19+'P.2'!$T$19+'P.2'!$F$28+'P.2'!$K$26+'P.2'!$X$27</f>
        <v>2</v>
      </c>
      <c r="BH10" s="47">
        <f>'P.1'!$G$9+'P.1'!$L$6+'P.1'!$U$10+'P.1'!$G$17+'P.1'!$L$19+'P.1'!$Y$19+'P.1'!$C$28+'P.1'!$P$26+'P.1'!$U$27+'P.1'!$G$38+'P.1'!$L$36+'P.2'!$C$9+'P.2'!$P$6+'P.2'!$Y$10+'P.2'!$C$17+'P.2'!$P$19+'P.2'!$U$19+'P.2'!$G$28+'P.2'!$L$26+'P.2'!$Y$27</f>
        <v>14</v>
      </c>
      <c r="BI10" s="47">
        <f>'P.1'!$H$9+'P.1'!$M$6+'P.1'!$V$10+'P.1'!$H$17+'P.1'!$M$19+'P.1'!$Z$19+'P.1'!$D$28+'P.1'!$Q$26+'P.1'!$V$27+'P.1'!$H$38+'P.1'!$M$36+'P.2'!$D$9+'P.2'!$Q$6+'P.2'!$Z$10+'P.2'!$D$17+'P.2'!$Q$19+'P.2'!$V$19+'P.2'!$H$28+'P.2'!$M$26+'P.2'!$Z$27</f>
        <v>2</v>
      </c>
      <c r="BJ10" s="67">
        <f>'P.1'!$F$9+'P.1'!$K$6+'P.1'!$T$10+'P.1'!$F$17+'P.1'!$K$19+'P.1'!$X$19+'P.1'!$B$28+'P.1'!$O$26+'P.1'!$T$27+'P.1'!$F$38+'P.1'!$K$36+'P.2'!$B$9+'P.2'!$O$6+'P.2'!$X$10+'P.2'!$B$17+'P.2'!$O$19+'P.2'!$T$19+'P.2'!$F$28+'P.2'!$K$26+'P.2'!$X$27+'P.2'!$B$38</f>
        <v>2</v>
      </c>
      <c r="BK10" s="67">
        <f>'P.1'!$G$9+'P.1'!$L$6+'P.1'!$U$10+'P.1'!$G$17+'P.1'!$L$19+'P.1'!$Y$19+'P.1'!$C$28+'P.1'!$P$26+'P.1'!$U$27+'P.1'!$G$38+'P.1'!$L$36+'P.2'!$C$9+'P.2'!$P$6+'P.2'!$Y$10+'P.2'!$C$17+'P.2'!$P$19+'P.2'!$U$19+'P.2'!$G$28+'P.2'!$L$26+'P.2'!$Y$27+'P.2'!$C$38</f>
        <v>15</v>
      </c>
      <c r="BL10" s="67">
        <f>'P.1'!$H$9+'P.1'!$M$6+'P.1'!$V$10+'P.1'!$H$17+'P.1'!$M$19+'P.1'!$Z$19+'P.1'!$D$28+'P.1'!$Q$26+'P.1'!$V$27+'P.1'!$H$38+'P.1'!$M$36+'P.2'!$D$9+'P.2'!$Q$6+'P.2'!$Z$10+'P.2'!$D$17+'P.2'!$Q$19+'P.2'!$V$19+'P.2'!$H$28+'P.2'!$M$26+'P.2'!$Z$27+'P.2'!$D$38</f>
        <v>2</v>
      </c>
      <c r="BM10" s="47">
        <f>'P.1'!$F$9+'P.1'!$K$6+'P.1'!$T$10+'P.1'!$F$17+'P.1'!$K$19+'P.1'!$X$19+'P.1'!$B$28+'P.1'!$O$26+'P.1'!$T$27+'P.1'!$F$38+'P.1'!$K$36+'P.2'!$B$9+'P.2'!$O$6+'P.2'!$X$10+'P.2'!$B$17+'P.2'!$O$19+'P.2'!$T$19+'P.2'!$F$28+'P.2'!$K$26+'P.2'!$X$27+'P.2'!$B$38+'P.2'!$O$36</f>
        <v>2</v>
      </c>
      <c r="BN10" s="47">
        <f>'P.1'!$G$9+'P.1'!$L$6+'P.1'!$U$10+'P.1'!$G$17+'P.1'!$L$19+'P.1'!$Y$19+'P.1'!$C$28+'P.1'!$P$26+'P.1'!$U$27+'P.1'!$G$38+'P.1'!$L$36+'P.2'!$C$9+'P.2'!$P$6+'P.2'!$Y$10+'P.2'!$C$17+'P.2'!$P$19+'P.2'!$U$19+'P.2'!$G$28+'P.2'!$L$26+'P.2'!$Y$27+'P.2'!$C$38+'P.2'!$P$36</f>
        <v>16</v>
      </c>
      <c r="BO10" s="47">
        <f>'P.1'!$H$9+'P.1'!$M$6+'P.1'!$V$10+'P.1'!$H$17+'P.1'!$M$19+'P.1'!$Z$19+'P.1'!$D$28+'P.1'!$Q$26+'P.1'!$V$27+'P.1'!$H$38+'P.1'!$M$36+'P.2'!$D$9+'P.2'!$Q$6+'P.2'!$Z$10+'P.2'!$D$17+'P.2'!$Q$19+'P.2'!$V$19+'P.2'!$H$28+'P.2'!$M$26+'P.2'!$Z$27+'P.2'!$D$38+'P.2'!$Q$36</f>
        <v>2</v>
      </c>
    </row>
    <row r="11" spans="1:67" ht="12.75">
      <c r="A11" s="45">
        <v>9</v>
      </c>
      <c r="B11" s="67">
        <f>'P.1'!$F$8</f>
        <v>1</v>
      </c>
      <c r="C11" s="67">
        <f>'P.1'!$G$8</f>
        <v>0</v>
      </c>
      <c r="D11" s="67">
        <f>'P.1'!$H$8</f>
        <v>0</v>
      </c>
      <c r="E11" s="47">
        <f>'P.1'!$F$8+'P.1'!$K$7</f>
        <v>2</v>
      </c>
      <c r="F11" s="47">
        <f>'P.1'!$G$8+'P.1'!$L$7</f>
        <v>0</v>
      </c>
      <c r="G11" s="47">
        <f>'P.1'!$H$8+'P.1'!$M$7</f>
        <v>0</v>
      </c>
      <c r="H11" s="67">
        <f>'P.1'!$F$8+'P.1'!$K$7+'P.1'!$X$9</f>
        <v>3</v>
      </c>
      <c r="I11" s="67">
        <f>'P.1'!$G$8+'P.1'!$L$7+'P.1'!$Y$9</f>
        <v>0</v>
      </c>
      <c r="J11" s="67">
        <f>'P.1'!$H$8+'P.1'!$M$7+'P.1'!$Z$9</f>
        <v>0</v>
      </c>
      <c r="K11" s="47">
        <f>'P.1'!$F$8+'P.1'!$K$7+'P.1'!$X$9+'P.1'!$B$17</f>
        <v>4</v>
      </c>
      <c r="L11" s="47">
        <f>'P.1'!$G$8+'P.1'!$L$7+'P.1'!$Y$9+'P.1'!$C$17</f>
        <v>0</v>
      </c>
      <c r="M11" s="47">
        <f>'P.1'!$H$8+'P.1'!$M$7+'P.1'!$Z$9+'P.1'!$D$17</f>
        <v>0</v>
      </c>
      <c r="N11" s="67">
        <f>'P.1'!$F$8+'P.1'!$K$7+'P.1'!$X$9+'P.1'!$B$17+'P.1'!$K$20</f>
        <v>4</v>
      </c>
      <c r="O11" s="67">
        <f>'P.1'!$G$8+'P.1'!$L$7+'P.1'!$Y$9+'P.1'!$C$17+'P.1'!$L$20</f>
        <v>0</v>
      </c>
      <c r="P11" s="67">
        <f>'P.1'!$H$8+'P.1'!$M$7+'P.1'!$Z$9+'P.1'!$D$17+'P.1'!$M$20</f>
        <v>0</v>
      </c>
      <c r="Q11" s="47">
        <f>'P.1'!$F$8+'P.1'!$K$7+'P.1'!$X$9+'P.1'!$B$17+'P.1'!$K$20+'P.1'!$X$18</f>
        <v>4</v>
      </c>
      <c r="R11" s="47">
        <f>'P.1'!$G$8+'P.1'!$L$7+'P.1'!$Y$9+'P.1'!$C$17+'P.1'!$L$20+'P.1'!$Y$18</f>
        <v>1</v>
      </c>
      <c r="S11" s="47">
        <f>'P.1'!$H$8+'P.1'!$M$7+'P.1'!$Z$9+'P.1'!$D$17+'P.1'!$M$20+'P.1'!$Z$18</f>
        <v>0</v>
      </c>
      <c r="T11" s="67">
        <f>'P.1'!$F$8+'P.1'!$K$7+'P.1'!$X$9+'P.1'!$B$17+'P.1'!$K$20+'P.1'!$X$18+'P.1'!$B$29</f>
        <v>4</v>
      </c>
      <c r="U11" s="67">
        <f>'P.1'!$G$8+'P.1'!$L$7+'P.1'!$Y$9+'P.1'!$C$17+'P.1'!$L$20+'P.1'!$Y$18+'P.1'!$C$29</f>
        <v>2</v>
      </c>
      <c r="V11" s="67">
        <f>'P.1'!$H$8+'P.1'!$M$7+'P.1'!$Z$9+'P.1'!$D$17+'P.1'!$M$20+'P.1'!$Z$18+'P.1'!$D$29</f>
        <v>0</v>
      </c>
      <c r="W11" s="47">
        <f>'P.1'!$F$8+'P.1'!$K$7+'P.1'!$X$9+'P.1'!$B$17+'P.1'!$K$20+'P.1'!$X$18+'P.1'!$B$29+'P.1'!$O$25</f>
        <v>4</v>
      </c>
      <c r="X11" s="47">
        <f>'P.1'!$G$8+'P.1'!$L$7+'P.1'!$Y$9+'P.1'!$C$17+'P.1'!$L$20+'P.1'!$Y$18+'P.1'!$C$29+'P.1'!$P$25</f>
        <v>3</v>
      </c>
      <c r="Y11" s="47">
        <f>'P.1'!$H$8+'P.1'!$M$7+'P.1'!$Z$9+'P.1'!$D$17+'P.1'!$M$20+'P.1'!$Z$18+'P.1'!$D$29+'P.1'!$Q$25</f>
        <v>0</v>
      </c>
      <c r="Z11" s="67">
        <f>'P.1'!$F$8+'P.1'!$K$7+'P.1'!$X$9+'P.1'!$B$17+'P.1'!$K$20+'P.1'!$X$18+'P.1'!$B$29+'P.1'!$O$25+'P.1'!$T$28</f>
        <v>4</v>
      </c>
      <c r="AA11" s="67">
        <f>'P.1'!$G$8+'P.1'!$L$7+'P.1'!$Y$9+'P.1'!$C$17+'P.1'!$L$20+'P.1'!$Y$18+'P.1'!$C$29+'P.1'!$P$25+'P.1'!$U$28</f>
        <v>4</v>
      </c>
      <c r="AB11" s="67">
        <f>'P.1'!$H$8+'P.1'!$M$7+'P.1'!$Z$9+'P.1'!$D$17+'P.1'!$M$20+'P.1'!$Z$18+'P.1'!$D$29+'P.1'!$Q$25+'P.1'!$V$28</f>
        <v>0</v>
      </c>
      <c r="AC11" s="47">
        <f>'P.1'!$F$8+'P.1'!$K$7+'P.1'!$X$9+'P.1'!$B$17+'P.1'!$K$20+'P.1'!$X$18+'P.1'!$B$29+'P.1'!$O$25+'P.1'!$T$28+'P.1'!$F$37</f>
        <v>4</v>
      </c>
      <c r="AD11" s="47">
        <f>'P.1'!$G$8+'P.1'!$L$7+'P.1'!$Y$9+'P.1'!$C$17+'P.1'!$L$20+'P.1'!$Y$18+'P.1'!$C$29+'P.1'!$P$25+'P.1'!$U$28+'P.1'!$G$37</f>
        <v>5</v>
      </c>
      <c r="AE11" s="47">
        <f>'P.1'!$H$8+'P.1'!$M$7+'P.1'!$Z$9+'P.1'!$D$17+'P.1'!$M$20+'P.1'!$Z$18+'P.1'!$D$29+'P.1'!$Q$25+'P.1'!$V$28+'P.1'!$H$37</f>
        <v>0</v>
      </c>
      <c r="AF11" s="67">
        <f>'P.1'!$F$8+'P.1'!$K$7+'P.1'!$X$9+'P.1'!$B$17+'P.1'!$K$20+'P.1'!$X$18+'P.1'!$B$29+'P.1'!$O$25+'P.1'!$T$28+'P.1'!$F$37+'P.1'!$K$37</f>
        <v>4</v>
      </c>
      <c r="AG11" s="67">
        <f>'P.1'!$G$8+'P.1'!$L$7+'P.1'!$Y$9+'P.1'!$C$17+'P.1'!$L$20+'P.1'!$Y$18+'P.1'!$C$29+'P.1'!$P$25+'P.1'!$U$28+'P.1'!$G$37+'P.1'!$L$37</f>
        <v>6</v>
      </c>
      <c r="AH11" s="67">
        <f>'P.1'!$H$8+'P.1'!$M$7+'P.1'!$Z$9+'P.1'!$D$17+'P.1'!$M$20+'P.1'!$Z$18+'P.1'!$D$29+'P.1'!$Q$25+'P.1'!$V$28+'P.1'!$H$37+'P.1'!$M$37</f>
        <v>0</v>
      </c>
      <c r="AI11" s="47">
        <f>'P.1'!$F$8+'P.1'!$K$7+'P.1'!$X$9+'P.1'!$B$17+'P.1'!$K$20+'P.1'!$X$18+'P.1'!$B$29+'P.1'!$O$25+'P.1'!$T$28+'P.1'!$F$37+'P.1'!$K$37+'P.2'!$B$8</f>
        <v>4</v>
      </c>
      <c r="AJ11" s="47">
        <f>'P.1'!$G$8+'P.1'!$L$7+'P.1'!$Y$9+'P.1'!$C$17+'P.1'!$L$20+'P.1'!$Y$18+'P.1'!$C$29+'P.1'!$P$25+'P.1'!$U$28+'P.1'!$G$37+'P.1'!$L$37+'P.2'!$C$8</f>
        <v>7</v>
      </c>
      <c r="AK11" s="47">
        <f>'P.1'!$H$8+'P.1'!$M$7+'P.1'!$Z$9+'P.1'!$D$17+'P.1'!$M$20+'P.1'!$Z$18+'P.1'!$D$29+'P.1'!$Q$25+'P.1'!$V$28+'P.1'!$H$37+'P.1'!$M$37+'P.2'!$D$8</f>
        <v>0</v>
      </c>
      <c r="AL11" s="67">
        <f>'P.1'!$F$8+'P.1'!$K$7+'P.1'!$X$9+'P.1'!$B$17+'P.1'!$K$20+'P.1'!$X$18+'P.1'!$B$29+'P.1'!$O$25+'P.1'!$T$28+'P.1'!$F$37+'P.1'!$K$37+'P.2'!$B$8+'P.2'!$O$7</f>
        <v>4</v>
      </c>
      <c r="AM11" s="67">
        <f>'P.1'!$G$8+'P.1'!$L$7+'P.1'!$Y$9+'P.1'!$C$17+'P.1'!$L$20+'P.1'!$Y$18+'P.1'!$C$29+'P.1'!$P$25+'P.1'!$U$28+'P.1'!$G$37+'P.1'!$L$37+'P.2'!$C$8+'P.2'!$P$7</f>
        <v>8</v>
      </c>
      <c r="AN11" s="67">
        <f>'P.1'!$H$8+'P.1'!$M$7+'P.1'!$Z$9+'P.1'!$D$17+'P.1'!$M$20+'P.1'!$Z$18+'P.1'!$D$29+'P.1'!$Q$25+'P.1'!$V$28+'P.1'!$H$37+'P.1'!$M$37+'P.2'!$D$8+'P.2'!$Q$7</f>
        <v>0</v>
      </c>
      <c r="AO11" s="47">
        <f>'P.1'!$F$8+'P.1'!$K$7+'P.1'!$X$9+'P.1'!$B$17+'P.1'!$K$20+'P.1'!$X$18+'P.1'!$B$29+'P.1'!$O$25+'P.1'!$T$28+'P.1'!$F$37+'P.1'!$K$37+'P.2'!$B$8+'P.2'!$O$7+'P.2'!$T$9</f>
        <v>4</v>
      </c>
      <c r="AP11" s="47">
        <f>'P.1'!$G$8+'P.1'!$L$7+'P.1'!$Y$9+'P.1'!$C$17+'P.1'!$L$20+'P.1'!$Y$18+'P.1'!$C$29+'P.1'!$P$25+'P.1'!$U$28+'P.1'!$G$37+'P.1'!$L$37+'P.2'!$C$8+'P.2'!$P$7+'P.2'!$U$9</f>
        <v>9</v>
      </c>
      <c r="AQ11" s="47">
        <f>'P.1'!$H$8+'P.1'!$M$7+'P.1'!$Z$9+'P.1'!$D$17+'P.1'!$M$20+'P.1'!$Z$18+'P.1'!$D$29+'P.1'!$Q$25+'P.1'!$V$28+'P.1'!$H$37+'P.1'!$M$37+'P.2'!$D$8+'P.2'!$Q$7+'P.2'!$V$9</f>
        <v>0</v>
      </c>
      <c r="AR11" s="67">
        <f>'P.1'!$F$8+'P.1'!$K$7+'P.1'!$X$9+'P.1'!$B$17+'P.1'!$K$20+'P.1'!$X$18+'P.1'!$B$29+'P.1'!$O$25+'P.1'!$T$28+'P.1'!$F$37+'P.1'!$K$37+'P.2'!$B$8+'P.2'!$O$7+'P.2'!$T$9+'P.2'!$F$17</f>
        <v>4</v>
      </c>
      <c r="AS11" s="67">
        <f>'P.1'!$G$8+'P.1'!$L$7+'P.1'!$Y$9+'P.1'!$C$17+'P.1'!$L$20+'P.1'!$Y$18+'P.1'!$C$29+'P.1'!$P$25+'P.1'!$U$28+'P.1'!$G$37+'P.1'!$L$37+'P.2'!$C$8+'P.2'!$P$7+'P.2'!$U$9+'P.2'!$G$17</f>
        <v>10</v>
      </c>
      <c r="AT11" s="67">
        <f>'P.1'!$H$8+'P.1'!$M$7+'P.1'!$Z$9+'P.1'!$D$17+'P.1'!$M$20+'P.1'!$Z$18+'P.1'!$D$29+'P.1'!$Q$25+'P.1'!$V$28+'P.1'!$H$37+'P.1'!$M$37+'P.2'!$D$8+'P.2'!$Q$7+'P.2'!$V$9+'P.2'!$H$17</f>
        <v>0</v>
      </c>
      <c r="AU11" s="47">
        <f>'P.1'!$F$8+'P.1'!$K$7+'P.1'!$X$9+'P.1'!$B$17+'P.1'!$K$20+'P.1'!$X$18+'P.1'!$B$29+'P.1'!$O$25+'P.1'!$T$28+'P.1'!$F$37+'P.1'!$K$37+'P.2'!$B$8+'P.2'!$O$7+'P.2'!$T$9+'P.2'!$F$17+'P.2'!$O$20</f>
        <v>4</v>
      </c>
      <c r="AV11" s="47">
        <f>'P.1'!$G$8+'P.1'!$L$7+'P.1'!$Y$9+'P.1'!$C$17+'P.1'!$L$20+'P.1'!$Y$18+'P.1'!$C$29+'P.1'!$P$25+'P.1'!$U$28+'P.1'!$G$37+'P.1'!$L$37+'P.2'!$C$8+'P.2'!$P$7+'P.2'!$U$9+'P.2'!$G$17+'P.2'!$P$20</f>
        <v>10</v>
      </c>
      <c r="AW11" s="47">
        <f>'P.1'!$H$8+'P.1'!$M$7+'P.1'!$Z$9+'P.1'!$D$17+'P.1'!$M$20+'P.1'!$Z$18+'P.1'!$D$29+'P.1'!$Q$25+'P.1'!$V$28+'P.1'!$H$37+'P.1'!$M$37+'P.2'!$D$8+'P.2'!$Q$7+'P.2'!$V$9+'P.2'!$H$17+'P.2'!$Q$20</f>
        <v>0</v>
      </c>
      <c r="AX11" s="67">
        <f>'P.1'!$F$8+'P.1'!$K$7+'P.1'!$X$9+'P.1'!$B$17+'P.1'!$K$20+'P.1'!$X$18+'P.1'!$B$29+'P.1'!$O$25+'P.1'!$T$28+'P.1'!$F$37+'P.1'!$K$37+'P.2'!$B$8+'P.2'!$O$7+'P.2'!$T$9+'P.2'!$F$17+'P.2'!$O$20+'P.2'!$T$18</f>
        <v>4</v>
      </c>
      <c r="AY11" s="67">
        <f>'P.1'!$G$8+'P.1'!$L$7+'P.1'!$Y$9+'P.1'!$C$17+'P.1'!$L$20+'P.1'!$Y$18+'P.1'!$C$29+'P.1'!$P$25+'P.1'!$U$28+'P.1'!$G$37+'P.1'!$L$37+'P.2'!$C$8+'P.2'!$P$7+'P.2'!$U$9+'P.2'!$G$17+'P.2'!$P$20+'P.2'!$U$18</f>
        <v>11</v>
      </c>
      <c r="AZ11" s="67">
        <f>'P.1'!$H$8+'P.1'!$M$7+'P.1'!$Z$9+'P.1'!$D$17+'P.1'!$M$20+'P.1'!$Z$18+'P.1'!$D$29+'P.1'!$Q$25+'P.1'!$V$28+'P.1'!$H$37+'P.1'!$M$37+'P.2'!$D$8+'P.2'!$Q$7+'P.2'!$V$9+'P.2'!$H$17+'P.2'!$Q$20+'P.2'!$V$18</f>
        <v>0</v>
      </c>
      <c r="BA11" s="47">
        <f>'P.1'!$F$8+'P.1'!$K$7+'P.1'!$X$9+'P.1'!$B$17+'P.1'!$K$20+'P.1'!$X$18+'P.1'!$B$29+'P.1'!$O$25+'P.1'!$T$28+'P.1'!$F$37+'P.1'!$K$37+'P.2'!$B$8+'P.2'!$O$7+'P.2'!$T$9+'P.2'!$F$17+'P.2'!$O$20+'P.2'!$T$18+'P.2'!$F$29</f>
        <v>4</v>
      </c>
      <c r="BB11" s="47">
        <f>'P.1'!$G$8+'P.1'!$L$7+'P.1'!$Y$9+'P.1'!$C$17+'P.1'!$L$20+'P.1'!$Y$18+'P.1'!$C$29+'P.1'!$P$25+'P.1'!$U$28+'P.1'!$G$37+'P.1'!$L$37+'P.2'!$C$8+'P.2'!$P$7+'P.2'!$U$9+'P.2'!$G$17+'P.2'!$P$20+'P.2'!$U$18+'P.2'!$G$29+'P.2'!$L$25</f>
        <v>13</v>
      </c>
      <c r="BC11" s="47">
        <f>'P.1'!$H$8+'P.1'!$M$7+'P.1'!$Z$9+'P.1'!$D$17+'P.1'!$M$20+'P.1'!$Z$18+'P.1'!$D$29+'P.1'!$Q$25+'P.1'!$V$28+'P.1'!$H$37+'P.1'!$M$37+'P.2'!$D$8+'P.2'!$Q$7+'P.2'!$V$9+'P.2'!$H$17+'P.2'!$Q$20+'P.2'!$V$18+'P.2'!$H$29</f>
        <v>0</v>
      </c>
      <c r="BD11" s="67">
        <f>'P.1'!$F$8+'P.1'!$K$7+'P.1'!$X$9+'P.1'!$B$17+'P.1'!$K$20+'P.1'!$X$18+'P.1'!$B$29+'P.1'!$O$25+'P.1'!$T$28+'P.1'!$F$37+'P.1'!$K$37+'P.2'!$B$8+'P.2'!$O$7+'P.2'!$T$9+'P.2'!$F$17+'P.2'!$O$20+'P.2'!$T$18+'P.2'!$F$29+'P.2'!$K$25</f>
        <v>4</v>
      </c>
      <c r="BE11" s="67">
        <f>'P.1'!$G$8+'P.1'!$L$7+'P.1'!$Y$9+'P.1'!$C$17+'P.1'!$L$20+'P.1'!$Y$18+'P.1'!$C$29+'P.1'!$P$25+'P.1'!$U$28+'P.1'!$G$37+'P.1'!$L$37+'P.2'!$C$8+'P.2'!$P$7+'P.2'!$U$9+'P.2'!$G$17+'P.2'!$P$20+'P.2'!$U$18+'P.2'!$G$29+'P.2'!$L$25</f>
        <v>13</v>
      </c>
      <c r="BF11" s="67">
        <f>'P.1'!$H$8+'P.1'!$M$7+'P.1'!$Z$9+'P.1'!$D$17+'P.1'!$M$20+'P.1'!$Z$18+'P.1'!$D$29+'P.1'!$Q$25+'P.1'!$V$28+'P.1'!$H$37+'P.1'!$M$37+'P.2'!$D$8+'P.2'!$Q$7+'P.2'!$V$9+'P.2'!$H$17+'P.2'!$Q$20+'P.2'!$V$18+'P.2'!$H$29+'P.2'!$M$25</f>
        <v>0</v>
      </c>
      <c r="BG11" s="47">
        <f>'P.1'!$F$8+'P.1'!$K$7+'P.1'!$X$9+'P.1'!$B$17+'P.1'!$K$20+'P.1'!$X$18+'P.1'!$B$29+'P.1'!$O$25+'P.1'!$T$28+'P.1'!$F$37+'P.1'!$K$37+'P.2'!$B$8+'P.2'!$O$7+'P.2'!$T$9+'P.2'!$F$17+'P.2'!$O$20+'P.2'!$T$18+'P.2'!$F$29+'P.2'!$K$25+'P.2'!$X$28</f>
        <v>4</v>
      </c>
      <c r="BH11" s="47">
        <f>'P.1'!$G$8+'P.1'!$L$7+'P.1'!$Y$9+'P.1'!$C$17+'P.1'!$L$20+'P.1'!$Y$18+'P.1'!$C$29+'P.1'!$P$25+'P.1'!$U$28+'P.1'!$G$37+'P.1'!$L$37+'P.2'!$C$8+'P.2'!$P$7+'P.2'!$U$9+'P.2'!$G$17+'P.2'!$P$20+'P.2'!$U$18+'P.2'!$G$29+'P.2'!$L$25+'P.2'!$Y$28</f>
        <v>14</v>
      </c>
      <c r="BI11" s="47">
        <f>'P.1'!$H$8+'P.1'!$M$7+'P.1'!$Z$9+'P.1'!$D$17+'P.1'!$M$20+'P.1'!$Z$18+'P.1'!$D$29+'P.1'!$Q$25+'P.1'!$V$28+'P.1'!$H$37+'P.1'!$M$37+'P.2'!$D$8+'P.2'!$Q$7+'P.2'!$V$9+'P.2'!$H$17+'P.2'!$Q$20+'P.2'!$V$18+'P.2'!$H$29+'P.2'!$M$25+'P.2'!$Z$28</f>
        <v>0</v>
      </c>
      <c r="BJ11" s="67">
        <f>'P.1'!$F$8+'P.1'!$K$7+'P.1'!$X$9+'P.1'!$B$17+'P.1'!$K$20+'P.1'!$X$18+'P.1'!$B$29+'P.1'!$O$25+'P.1'!$T$28+'P.1'!$F$37+'P.1'!$K$37+'P.2'!$B$8+'P.2'!$O$7+'P.2'!$T$9+'P.2'!$F$17+'P.2'!$O$20+'P.2'!$T$18+'P.2'!$F$29+'P.2'!$K$25+'P.2'!$X$28+'P.2'!$B$37</f>
        <v>4</v>
      </c>
      <c r="BK11" s="67">
        <f>'P.1'!$G$8+'P.1'!$L$7+'P.1'!$Y$9+'P.1'!$C$17+'P.1'!$L$20+'P.1'!$Y$18+'P.1'!$C$29+'P.1'!$P$25+'P.1'!$U$28+'P.1'!$G$37+'P.1'!$L$37+'P.2'!$C$8+'P.2'!$P$7+'P.2'!$U$9+'P.2'!$G$17+'P.2'!$P$20+'P.2'!$U$18+'P.2'!$G$29+'P.2'!$L$25+'P.2'!$Y$28+'P.2'!$C$37</f>
        <v>15</v>
      </c>
      <c r="BL11" s="67">
        <f>'P.1'!$H$8+'P.1'!$M$7+'P.1'!$Z$9+'P.1'!$D$17+'P.1'!$M$20+'P.1'!$Z$18+'P.1'!$D$29+'P.1'!$Q$25+'P.1'!$V$28+'P.1'!$H$37+'P.1'!$M$37+'P.2'!$D$8+'P.2'!$Q$7+'P.2'!$V$9+'P.2'!$H$17+'P.2'!$Q$20+'P.2'!$V$18+'P.2'!$H$29+'P.2'!$M$25+'P.2'!$Z$28+'P.2'!$D$37</f>
        <v>0</v>
      </c>
      <c r="BM11" s="47">
        <f>'P.1'!$F$8+'P.1'!$K$7+'P.1'!$X$9+'P.1'!$B$17+'P.1'!$K$20+'P.1'!$X$18+'P.1'!$B$29+'P.1'!$O$25+'P.1'!$T$28+'P.1'!$F$37+'P.1'!$K$37+'P.2'!$B$8+'P.2'!$O$7+'P.2'!$T$9+'P.2'!$F$17+'P.2'!$O$20+'P.2'!$T$18+'P.2'!$F$29+'P.2'!$K$25+'P.2'!$X$28+'P.2'!$B$37+'P.2'!$O$37</f>
        <v>4</v>
      </c>
      <c r="BN11" s="47">
        <f>'P.1'!$G$8+'P.1'!$L$7+'P.1'!$Y$9+'P.1'!$C$17+'P.1'!$L$20+'P.1'!$Y$18+'P.1'!$C$29+'P.1'!$P$25+'P.1'!$U$28+'P.1'!$G$37+'P.1'!$L$37+'P.2'!$C$8+'P.2'!$P$7+'P.2'!$U$9+'P.2'!$G$17+'P.2'!$P$20+'P.2'!$U$18+'P.2'!$G$29+'P.2'!$L$25+'P.2'!$Y$28+'P.2'!$C$37+'P.2'!$P$37</f>
        <v>16</v>
      </c>
      <c r="BO11" s="47">
        <f>'P.1'!$H$8+'P.1'!$M$7+'P.1'!$Z$9+'P.1'!$D$17+'P.1'!$M$20+'P.1'!$Z$18+'P.1'!$D$29+'P.1'!$Q$25+'P.1'!$V$28+'P.1'!$H$37+'P.1'!$M$37+'P.2'!$D$8+'P.2'!$Q$7+'P.2'!$V$9+'P.2'!$H$17+'P.2'!$Q$20+'P.2'!$V$18+'P.2'!$H$29+'P.2'!$M$25+'P.2'!$Z$28+'P.2'!$D$37+'P.2'!$Q$37</f>
        <v>0</v>
      </c>
    </row>
    <row r="12" spans="1:67" ht="12.75">
      <c r="A12" s="46">
        <v>10</v>
      </c>
      <c r="B12" s="67">
        <f>'P.1'!$F$7</f>
        <v>1</v>
      </c>
      <c r="C12" s="67">
        <f>'P.1'!$G$7</f>
        <v>0</v>
      </c>
      <c r="D12" s="67">
        <f>'P.1'!$H$7</f>
        <v>0</v>
      </c>
      <c r="E12" s="47">
        <f>'P.1'!$F$7+'P.1'!$K$8</f>
        <v>2</v>
      </c>
      <c r="F12" s="47">
        <f>'P.1'!$G$7+'P.1'!$L$8</f>
        <v>0</v>
      </c>
      <c r="G12" s="47">
        <f>'P.1'!$H$7+'P.1'!$M$8</f>
        <v>0</v>
      </c>
      <c r="H12" s="67">
        <f>'P.1'!$F$7+'P.1'!$K$8+'P.1'!$X$8</f>
        <v>2</v>
      </c>
      <c r="I12" s="67">
        <f>'P.1'!$G$7+'P.1'!$L$8+'P.1'!$Y$8</f>
        <v>0</v>
      </c>
      <c r="J12" s="67">
        <f>'P.1'!$H$7+'P.1'!$M$8+'P.1'!$Z$8</f>
        <v>1</v>
      </c>
      <c r="K12" s="47">
        <f>'P.1'!$F$7+'P.1'!$K$8+'P.1'!$X$8+'P.1'!$B$18</f>
        <v>3</v>
      </c>
      <c r="L12" s="47">
        <f>'P.1'!$G$7+'P.1'!$L$8+'P.1'!$Y$8+'P.1'!$C$18</f>
        <v>0</v>
      </c>
      <c r="M12" s="47">
        <f>'P.1'!$H$7+'P.1'!$M$8+'P.1'!$Z$8+'P.1'!$D$18</f>
        <v>1</v>
      </c>
      <c r="N12" s="67">
        <f>'P.1'!$F$7+'P.1'!$K$8+'P.1'!$X$8+'P.1'!$B$18+'P.1'!$O$19</f>
        <v>3</v>
      </c>
      <c r="O12" s="67">
        <f>'P.1'!$G$7+'P.1'!$L$8+'P.1'!$Y$8+'P.1'!$C$18+'P.1'!$P$19</f>
        <v>0</v>
      </c>
      <c r="P12" s="67">
        <f>'P.1'!$H$7+'P.1'!$M$8+'P.1'!$Z$8+'P.1'!$D$18+'P.1'!$Q$19</f>
        <v>2</v>
      </c>
      <c r="Q12" s="47">
        <f>'P.1'!$F$7+'P.1'!$K$8+'P.1'!$X$8+'P.1'!$B$18+'P.1'!$O$19+'P.1'!$T$18</f>
        <v>3</v>
      </c>
      <c r="R12" s="47">
        <f>'P.1'!$G$7+'P.1'!$L$8+'P.1'!$Y$8+'P.1'!$C$18+'P.1'!$P$19+'P.1'!$U$18</f>
        <v>1</v>
      </c>
      <c r="S12" s="47">
        <f>'P.1'!$H$7+'P.1'!$M$8+'P.1'!$Z$8+'P.1'!$D$18+'P.1'!$Q$19+'P.1'!$V$18</f>
        <v>2</v>
      </c>
      <c r="T12" s="67">
        <f>'P.1'!$F$7+'P.1'!$K$8+'P.1'!$X$8+'P.1'!$B$18+'P.1'!$O$19+'P.1'!$T$18+'P.1'!$B$30</f>
        <v>3</v>
      </c>
      <c r="U12" s="67">
        <f>'P.1'!$G$7+'P.1'!$L$8+'P.1'!$Y$8+'P.1'!$C$18+'P.1'!$P$19+'P.1'!$U$18+'P.1'!$C$30</f>
        <v>1</v>
      </c>
      <c r="V12" s="67">
        <f>'P.1'!$H$7+'P.1'!$M$8+'P.1'!$Z$8+'P.1'!$D$18+'P.1'!$Q$19+'P.1'!$V$18+'P.1'!$D$30</f>
        <v>2</v>
      </c>
      <c r="W12" s="47">
        <f>'P.1'!$F$7+'P.1'!$K$8+'P.1'!$X$8+'P.1'!$B$18+'P.1'!$O$19+'P.1'!$T$18+'P.1'!$B$30+'P.1'!$O$29</f>
        <v>3</v>
      </c>
      <c r="X12" s="47">
        <f>'P.1'!$G$7+'P.1'!$L$8+'P.1'!$Y$8+'P.1'!$C$18+'P.1'!$P$19+'P.1'!$U$18+'P.1'!$C$30+'P.1'!$P$29</f>
        <v>2</v>
      </c>
      <c r="Y12" s="47">
        <f>'P.1'!$H$7+'P.1'!$M$8+'P.1'!$Z$8+'P.1'!$D$18+'P.1'!$Q$19+'P.1'!$V$18+'P.1'!$D$30+'P.1'!$Q$29</f>
        <v>2</v>
      </c>
      <c r="Z12" s="67">
        <f>'P.1'!$F$7+'P.1'!$K$8+'P.1'!$X$8+'P.1'!$B$18+'P.1'!$O$19+'P.1'!$T$18+'P.1'!$B$30+'P.1'!$O$29+'P.1'!$T$29</f>
        <v>3</v>
      </c>
      <c r="AA12" s="67">
        <f>'P.1'!$G$7+'P.1'!$L$8+'P.1'!$Y$8+'P.1'!$C$18+'P.1'!$P$19+'P.1'!$U$18+'P.1'!$C$30+'P.1'!$P$29+'P.1'!$U$29</f>
        <v>3</v>
      </c>
      <c r="AB12" s="67">
        <f>'P.1'!$H$7+'P.1'!$M$8+'P.1'!$Z$8+'P.1'!$D$18+'P.1'!$Q$19+'P.1'!$V$18+'P.1'!$D$30+'P.1'!$Q$29+'P.1'!$V$29</f>
        <v>2</v>
      </c>
      <c r="AC12" s="47">
        <f>'P.1'!$F$7+'P.1'!$K$8+'P.1'!$X$8+'P.1'!$B$18+'P.1'!$O$19+'P.1'!$T$18+'P.1'!$B$30+'P.1'!$O$29+'P.1'!$T$29+'P.1'!$F$36</f>
        <v>3</v>
      </c>
      <c r="AD12" s="47">
        <f>'P.1'!$G$7+'P.1'!$L$8+'P.1'!$Y$8+'P.1'!$C$18+'P.1'!$P$19+'P.1'!$U$18+'P.1'!$C$30+'P.1'!$P$29+'P.1'!$U$29+'P.1'!$G$36</f>
        <v>4</v>
      </c>
      <c r="AE12" s="47">
        <f>'P.1'!$H$7+'P.1'!$M$8+'P.1'!$Z$8+'P.1'!$D$18+'P.1'!$Q$19+'P.1'!$V$18+'P.1'!$D$30+'P.1'!$Q$29+'P.1'!$V$29+'P.1'!$H$36</f>
        <v>2</v>
      </c>
      <c r="AF12" s="67">
        <f>'P.1'!$F$7+'P.1'!$K$8+'P.1'!$X$8+'P.1'!$B$18+'P.1'!$O$19+'P.1'!$T$18+'P.1'!$B$30+'P.1'!$O$29+'P.1'!$T$29+'P.1'!$F$36+'P.1'!$K$38</f>
        <v>3</v>
      </c>
      <c r="AG12" s="67">
        <f>'P.1'!$G$7+'P.1'!$L$8+'P.1'!$Y$8+'P.1'!$C$18+'P.1'!$P$19+'P.1'!$U$18+'P.1'!$C$30+'P.1'!$P$29+'P.1'!$U$29+'P.1'!$G$36+'P.1'!$L$38</f>
        <v>5</v>
      </c>
      <c r="AH12" s="67">
        <f>'P.1'!$H$7+'P.1'!$M$8+'P.1'!$Z$8+'P.1'!$D$18+'P.1'!$Q$19+'P.1'!$V$18+'P.1'!$D$30+'P.1'!$Q$29+'P.1'!$V$29+'P.1'!$H$36+'P.1'!$M$38</f>
        <v>2</v>
      </c>
      <c r="AI12" s="47">
        <f>'P.1'!$F$7+'P.1'!$K$8+'P.1'!$X$8+'P.1'!$B$18+'P.1'!$O$19+'P.1'!$T$18+'P.1'!$B$30+'P.1'!$O$29+'P.1'!$T$29+'P.1'!$F$36+'P.1'!$K$38+'P.2'!$B$7</f>
        <v>3</v>
      </c>
      <c r="AJ12" s="47">
        <f>'P.1'!$G$7+'P.1'!$L$8+'P.1'!$Y$8+'P.1'!$C$18+'P.1'!$P$19+'P.1'!$U$18+'P.1'!$C$30+'P.1'!$P$29+'P.1'!$U$29+'P.1'!$G$36+'P.1'!$L$38+'P.2'!$C$7</f>
        <v>6</v>
      </c>
      <c r="AK12" s="47">
        <f>'P.1'!$H$7+'P.1'!$M$8+'P.1'!$Z$8+'P.1'!$D$18+'P.1'!$Q$19+'P.1'!$V$18+'P.1'!$D$30+'P.1'!$Q$29+'P.1'!$V$29+'P.1'!$H$36+'P.1'!$M$38+'P.2'!$D$7</f>
        <v>2</v>
      </c>
      <c r="AL12" s="67">
        <f>'P.1'!$F$7+'P.1'!$K$8+'P.1'!$X$8+'P.1'!$B$18+'P.1'!$O$19+'P.1'!$T$18+'P.1'!$B$30+'P.1'!$O$29+'P.1'!$T$29+'P.1'!$F$36+'P.1'!$K$38+'P.2'!$B$7+'P.2'!$O$8</f>
        <v>3</v>
      </c>
      <c r="AM12" s="67">
        <f>'P.1'!$G$7+'P.1'!$L$8+'P.1'!$Y$8+'P.1'!$C$18+'P.1'!$P$19+'P.1'!$U$18+'P.1'!$C$30+'P.1'!$P$29+'P.1'!$U$29+'P.1'!$G$36+'P.1'!$L$38+'P.2'!$C$7+'P.2'!$P$8</f>
        <v>7</v>
      </c>
      <c r="AN12" s="67">
        <f>'P.1'!$H$7+'P.1'!$M$8+'P.1'!$Z$8+'P.1'!$D$18+'P.1'!$Q$19+'P.1'!$V$18+'P.1'!$D$30+'P.1'!$Q$29+'P.1'!$V$29+'P.1'!$H$36+'P.1'!$M$38+'P.2'!$D$7+'P.2'!$Q$8</f>
        <v>2</v>
      </c>
      <c r="AO12" s="47">
        <f>'P.1'!$F$7+'P.1'!$K$8+'P.1'!$X$8+'P.1'!$B$18+'P.1'!$O$19+'P.1'!$T$18+'P.1'!$B$30+'P.1'!$O$29+'P.1'!$T$29+'P.1'!$F$36+'P.1'!$K$38+'P.2'!$B$7+'P.2'!$O$8+'P.2'!$T$8</f>
        <v>3</v>
      </c>
      <c r="AP12" s="47">
        <f>'P.1'!$G$7+'P.1'!$L$8+'P.1'!$Y$8+'P.1'!$C$18+'P.1'!$P$19+'P.1'!$U$18+'P.1'!$C$30+'P.1'!$P$29+'P.1'!$U$29+'P.1'!$G$36+'P.1'!$L$38+'P.2'!$C$7+'P.2'!$P$8+'P.2'!$U$8</f>
        <v>8</v>
      </c>
      <c r="AQ12" s="47">
        <f>'P.1'!$H$7+'P.1'!$M$8+'P.1'!$Z$8+'P.1'!$D$18+'P.1'!$Q$19+'P.1'!$V$18+'P.1'!$D$30+'P.1'!$Q$29+'P.1'!$V$29+'P.1'!$H$36+'P.1'!$M$38+'P.2'!$D$7+'P.2'!$Q$8+'P.2'!$V$8</f>
        <v>2</v>
      </c>
      <c r="AR12" s="67">
        <f>'P.1'!$F$7+'P.1'!$K$8+'P.1'!$X$8+'P.1'!$B$18+'P.1'!$O$19+'P.1'!$T$18+'P.1'!$B$30+'P.1'!$O$29+'P.1'!$T$29+'P.1'!$F$36+'P.1'!$K$38+'P.2'!$B$7+'P.2'!$O$8+'P.2'!$T$8+'P.2'!$F$18</f>
        <v>3</v>
      </c>
      <c r="AS12" s="67">
        <f>'P.1'!$G$7+'P.1'!$L$8+'P.1'!$Y$8+'P.1'!$C$18+'P.1'!$P$19+'P.1'!$U$18+'P.1'!$C$30+'P.1'!$P$29+'P.1'!$U$29+'P.1'!$G$36+'P.1'!$L$38+'P.2'!$C$7+'P.2'!$P$8+'P.2'!$U$8+'P.2'!$G$18</f>
        <v>9</v>
      </c>
      <c r="AT12" s="67">
        <f>'P.1'!$H$7+'P.1'!$M$8+'P.1'!$Z$8+'P.1'!$D$18+'P.1'!$Q$19+'P.1'!$V$18+'P.1'!$D$30+'P.1'!$Q$29+'P.1'!$V$29+'P.1'!$H$36+'P.1'!$M$38+'P.2'!$D$7+'P.2'!$Q$8+'P.2'!$V$8+'P.2'!$H$18</f>
        <v>2</v>
      </c>
      <c r="AU12" s="47">
        <f>'P.1'!$F$7+'P.1'!$K$8+'P.1'!$X$8+'P.1'!$B$18+'P.1'!$O$19+'P.1'!$T$18+'P.1'!$B$30+'P.1'!$O$29+'P.1'!$T$29+'P.1'!$F$36+'P.1'!$K$38+'P.2'!$B$7+'P.2'!$O$8+'P.2'!$T$8+'P.2'!$F$18+'P.2'!$K$19</f>
        <v>3</v>
      </c>
      <c r="AV12" s="47">
        <f>'P.1'!$G$7+'P.1'!$L$8+'P.1'!$Y$8+'P.1'!$C$18+'P.1'!$P$19+'P.1'!$U$18+'P.1'!$C$30+'P.1'!$P$29+'P.1'!$U$29+'P.1'!$G$36+'P.1'!$L$38+'P.2'!$C$7+'P.2'!$P$8+'P.2'!$U$8+'P.2'!$G$18+'P.2'!$L$19</f>
        <v>10</v>
      </c>
      <c r="AW12" s="47">
        <f>'P.1'!$H$7+'P.1'!$M$8+'P.1'!$Z$8+'P.1'!$D$18+'P.1'!$Q$19+'P.1'!$V$18+'P.1'!$D$30+'P.1'!$Q$29+'P.1'!$V$29+'P.1'!$H$36+'P.1'!$M$38+'P.2'!$D$7+'P.2'!$Q$8+'P.2'!$V$8+'P.2'!$H$18+'P.2'!$M$19</f>
        <v>2</v>
      </c>
      <c r="AX12" s="67">
        <f>'P.1'!$F$7+'P.1'!$K$8+'P.1'!$X$8+'P.1'!$B$18+'P.1'!$O$19+'P.1'!$T$18+'P.1'!$B$30+'P.1'!$O$29+'P.1'!$T$29+'P.1'!$F$36+'P.1'!$K$38+'P.2'!$B$7+'P.2'!$O$8+'P.2'!$T$8+'P.2'!$F$18+'P.2'!$K$19+'P.2'!$X$18</f>
        <v>3</v>
      </c>
      <c r="AY12" s="67">
        <f>'P.1'!$G$7+'P.1'!$L$8+'P.1'!$Y$8+'P.1'!$C$18+'P.1'!$P$19+'P.1'!$U$18+'P.1'!$C$30+'P.1'!$P$29+'P.1'!$U$29+'P.1'!$G$36+'P.1'!$L$38+'P.2'!$C$7+'P.2'!$P$8+'P.2'!$U$8+'P.2'!$G$18+'P.2'!$L$19+'P.2'!$Y$18</f>
        <v>11</v>
      </c>
      <c r="AZ12" s="67">
        <f>'P.1'!$H$7+'P.1'!$M$8+'P.1'!$Z$8+'P.1'!$D$18+'P.1'!$Q$19+'P.1'!$V$18+'P.1'!$D$30+'P.1'!$Q$29+'P.1'!$V$29+'P.1'!$H$36+'P.1'!$M$38+'P.2'!$D$7+'P.2'!$Q$8+'P.2'!$V$8+'P.2'!$H$18+'P.2'!$M$19+'P.2'!$Z$18</f>
        <v>2</v>
      </c>
      <c r="BA12" s="47">
        <f>'P.1'!$F$7+'P.1'!$K$8+'P.1'!$X$8+'P.1'!$B$18+'P.1'!$O$19+'P.1'!$T$18+'P.1'!$B$30+'P.1'!$O$29+'P.1'!$T$29+'P.1'!$F$36+'P.1'!$K$38+'P.2'!$B$7+'P.2'!$O$8+'P.2'!$T$8+'P.2'!$F$18+'P.2'!$K$19+'P.2'!$X$18+'P.2'!$F$30</f>
        <v>3</v>
      </c>
      <c r="BB12" s="47">
        <f>'P.1'!$G$7+'P.1'!$L$8+'P.1'!$Y$8+'P.1'!$C$18+'P.1'!$P$19+'P.1'!$U$18+'P.1'!$C$30+'P.1'!$P$29+'P.1'!$U$29+'P.1'!$G$36+'P.1'!$L$38+'P.2'!$C$7+'P.2'!$P$8+'P.2'!$U$8+'P.2'!$G$18+'P.2'!$L$19+'P.2'!$Y$18+'P.2'!$G$30+'P.2'!$L$29</f>
        <v>12</v>
      </c>
      <c r="BC12" s="47">
        <f>'P.1'!$H$7+'P.1'!$M$8+'P.1'!$Z$8+'P.1'!$D$18+'P.1'!$Q$19+'P.1'!$V$18+'P.1'!$D$30+'P.1'!$Q$29+'P.1'!$V$29+'P.1'!$H$36+'P.1'!$M$38+'P.2'!$D$7+'P.2'!$Q$8+'P.2'!$V$8+'P.2'!$H$18+'P.2'!$M$19+'P.2'!$Z$18+'P.2'!$H$30</f>
        <v>2</v>
      </c>
      <c r="BD12" s="67">
        <f>'P.1'!$F$7+'P.1'!$K$8+'P.1'!$X$8+'P.1'!$B$18+'P.1'!$O$19+'P.1'!$T$18+'P.1'!$B$30+'P.1'!$O$29+'P.1'!$T$29+'P.1'!$F$36+'P.1'!$K$38+'P.2'!$B$7+'P.2'!$O$8+'P.2'!$T$8+'P.2'!$F$18+'P.2'!$K$19+'P.2'!$X$18+'P.2'!$F$30+'P.2'!$K$29</f>
        <v>3</v>
      </c>
      <c r="BE12" s="67">
        <f>'P.1'!$G$7+'P.1'!$L$8+'P.1'!$Y$8+'P.1'!$C$18+'P.1'!$P$19+'P.1'!$U$18+'P.1'!$C$30+'P.1'!$P$29+'P.1'!$U$29+'P.1'!$G$36+'P.1'!$L$38+'P.2'!$C$7+'P.2'!$P$8+'P.2'!$U$8+'P.2'!$G$18+'P.2'!$L$19+'P.2'!$Y$18+'P.2'!$G$30+'P.2'!$L$29</f>
        <v>12</v>
      </c>
      <c r="BF12" s="67">
        <f>'P.1'!$H$7+'P.1'!$M$8+'P.1'!$Z$8+'P.1'!$D$18+'P.1'!$Q$19+'P.1'!$V$18+'P.1'!$D$30+'P.1'!$Q$29+'P.1'!$V$29+'P.1'!$H$36+'P.1'!$M$38+'P.2'!$D$7+'P.2'!$Q$8+'P.2'!$V$8+'P.2'!$H$18+'P.2'!$M$19+'P.2'!$Z$18+'P.2'!$H$30+'P.2'!$M$29</f>
        <v>2</v>
      </c>
      <c r="BG12" s="47">
        <f>'P.1'!$F$7+'P.1'!$K$8+'P.1'!$X$8+'P.1'!$B$18+'P.1'!$O$19+'P.1'!$T$18+'P.1'!$B$30+'P.1'!$O$29+'P.1'!$T$29+'P.1'!$F$36+'P.1'!$K$38+'P.2'!$B$7+'P.2'!$O$8+'P.2'!$T$8+'P.2'!$F$18+'P.2'!$K$19+'P.2'!$X$18+'P.2'!$F$30+'P.2'!$K$29+'P.2'!$X$29</f>
        <v>3</v>
      </c>
      <c r="BH12" s="47">
        <f>'P.1'!$G$7+'P.1'!$L$8+'P.1'!$Y$8+'P.1'!$C$18+'P.1'!$P$19+'P.1'!$U$18+'P.1'!$C$30+'P.1'!$P$29+'P.1'!$U$29+'P.1'!$G$36+'P.1'!$L$38+'P.2'!$C$7+'P.2'!$P$8+'P.2'!$U$8+'P.2'!$G$18+'P.2'!$L$19+'P.2'!$Y$18+'P.2'!$G$30+'P.2'!$L$29+'P.2'!$Y$29</f>
        <v>13</v>
      </c>
      <c r="BI12" s="47">
        <f>'P.1'!$H$7+'P.1'!$M$8+'P.1'!$Z$8+'P.1'!$D$18+'P.1'!$Q$19+'P.1'!$V$18+'P.1'!$D$30+'P.1'!$Q$29+'P.1'!$V$29+'P.1'!$H$36+'P.1'!$M$38+'P.2'!$D$7+'P.2'!$Q$8+'P.2'!$V$8+'P.2'!$H$18+'P.2'!$M$19+'P.2'!$Z$18+'P.2'!$H$30+'P.2'!$M$29+'P.2'!$Z$29</f>
        <v>2</v>
      </c>
      <c r="BJ12" s="67">
        <f>'P.1'!$F$7+'P.1'!$K$8+'P.1'!$X$8+'P.1'!$B$18+'P.1'!$O$19+'P.1'!$T$18+'P.1'!$B$30+'P.1'!$O$29+'P.1'!$T$29+'P.1'!$F$36+'P.1'!$K$38+'P.2'!$B$7+'P.2'!$O$8+'P.2'!$T$8+'P.2'!$F$18+'P.2'!$K$19+'P.2'!$X$18+'P.2'!$F$30+'P.2'!$K$29+'P.2'!$X$29+'P.2'!$B$36</f>
        <v>3</v>
      </c>
      <c r="BK12" s="67">
        <f>'P.1'!$G$7+'P.1'!$L$8+'P.1'!$Y$8+'P.1'!$C$18+'P.1'!$P$19+'P.1'!$U$18+'P.1'!$C$30+'P.1'!$P$29+'P.1'!$U$29+'P.1'!$G$36+'P.1'!$L$38+'P.2'!$C$7+'P.2'!$P$8+'P.2'!$U$8+'P.2'!$G$18+'P.2'!$L$19+'P.2'!$Y$18+'P.2'!$G$30+'P.2'!$L$29+'P.2'!$Y$29+'P.2'!$C$36</f>
        <v>14</v>
      </c>
      <c r="BL12" s="67">
        <f>'P.1'!$H$7+'P.1'!$M$8+'P.1'!$Z$8+'P.1'!$D$18+'P.1'!$Q$19+'P.1'!$V$18+'P.1'!$D$30+'P.1'!$Q$29+'P.1'!$V$29+'P.1'!$H$36+'P.1'!$M$38+'P.2'!$D$7+'P.2'!$Q$8+'P.2'!$V$8+'P.2'!$H$18+'P.2'!$M$19+'P.2'!$Z$18+'P.2'!$H$30+'P.2'!$M$29+'P.2'!$Z$29+'P.2'!$D$36</f>
        <v>2</v>
      </c>
      <c r="BM12" s="47">
        <f>'P.1'!$F$7+'P.1'!$K$8+'P.1'!$X$8+'P.1'!$B$18+'P.1'!$O$19+'P.1'!$T$18+'P.1'!$B$30+'P.1'!$O$29+'P.1'!$T$29+'P.1'!$F$36+'P.1'!$K$38+'P.2'!$B$7+'P.2'!$O$8+'P.2'!$T$8+'P.2'!$F$18+'P.2'!$K$19+'P.2'!$X$18+'P.2'!$F$30+'P.2'!$K$29+'P.2'!$X$29+'P.2'!$B$36+'P.2'!$O$38</f>
        <v>3</v>
      </c>
      <c r="BN12" s="47">
        <f>'P.1'!$G$7+'P.1'!$L$8+'P.1'!$Y$8+'P.1'!$C$18+'P.1'!$P$19+'P.1'!$U$18+'P.1'!$C$30+'P.1'!$P$29+'P.1'!$U$29+'P.1'!$G$36+'P.1'!$L$38+'P.2'!$C$7+'P.2'!$P$8+'P.2'!$U$8+'P.2'!$G$18+'P.2'!$L$19+'P.2'!$Y$18+'P.2'!$G$30+'P.2'!$L$29+'P.2'!$Y$29+'P.2'!$C$36+'P.2'!$P$38</f>
        <v>15</v>
      </c>
      <c r="BO12" s="47">
        <f>'P.1'!$H$7+'P.1'!$M$8+'P.1'!$Z$8+'P.1'!$D$18+'P.1'!$Q$19+'P.1'!$V$18+'P.1'!$D$30+'P.1'!$Q$29+'P.1'!$V$29+'P.1'!$H$36+'P.1'!$M$38+'P.2'!$D$7+'P.2'!$Q$8+'P.2'!$V$8+'P.2'!$H$18+'P.2'!$M$19+'P.2'!$Z$18+'P.2'!$H$30+'P.2'!$M$29+'P.2'!$Z$29+'P.2'!$D$36+'P.2'!$Q$38</f>
        <v>2</v>
      </c>
    </row>
    <row r="13" spans="1:67" ht="12.75">
      <c r="A13" s="45">
        <v>11</v>
      </c>
      <c r="B13" s="67">
        <f>'P.1'!$F$6</f>
        <v>0</v>
      </c>
      <c r="C13" s="67">
        <f>'P.1'!$G$6</f>
        <v>0</v>
      </c>
      <c r="D13" s="67">
        <f>'P.1'!$H$6</f>
        <v>1</v>
      </c>
      <c r="E13" s="47">
        <f>'P.1'!$F$6+'P.1'!$K$9</f>
        <v>0</v>
      </c>
      <c r="F13" s="47">
        <f>'P.1'!$G$6+'P.1'!$L$9</f>
        <v>0</v>
      </c>
      <c r="G13" s="47">
        <f>'P.1'!$H$6+'P.1'!$M$9</f>
        <v>2</v>
      </c>
      <c r="H13" s="67">
        <f>'P.1'!$F$6+'P.1'!$K$9+'P.1'!$X$7</f>
        <v>0</v>
      </c>
      <c r="I13" s="67">
        <f>'P.1'!$G$6+'P.1'!$L$9+'P.1'!$Y$7</f>
        <v>0</v>
      </c>
      <c r="J13" s="67">
        <f>'P.1'!$H$6+'P.1'!$M$9+'P.1'!$Z$7</f>
        <v>3</v>
      </c>
      <c r="K13" s="47">
        <f>'P.1'!$F$6+'P.1'!$K$9+'P.1'!$X$7+'P.1'!$B$19</f>
        <v>0</v>
      </c>
      <c r="L13" s="47">
        <f>'P.1'!$G$6+'P.1'!$L$9+'P.1'!$Y$7+'P.1'!$C$19</f>
        <v>0</v>
      </c>
      <c r="M13" s="47">
        <f>'P.1'!$H$6+'P.1'!$M$9+'P.1'!$Z$7+'P.1'!$D$19</f>
        <v>4</v>
      </c>
      <c r="N13" s="67">
        <f>'P.1'!$F$6+'P.1'!$K$9+'P.1'!$X$7+'P.1'!$B$19+'P.1'!$O$18</f>
        <v>0</v>
      </c>
      <c r="O13" s="67">
        <f>'P.1'!$G$6+'P.1'!$L$9+'P.1'!$Y$7+'P.1'!$C$19+'P.1'!$P$18</f>
        <v>0</v>
      </c>
      <c r="P13" s="67">
        <f>'P.1'!$H$6+'P.1'!$M$9+'P.1'!$Z$7+'P.1'!$D$19+'P.1'!$Q$18</f>
        <v>5</v>
      </c>
      <c r="Q13" s="47">
        <f>'P.1'!$F$6+'P.1'!$K$9+'P.1'!$X$7+'P.1'!$B$19+'P.1'!$O$18+'P.1'!$T$19</f>
        <v>0</v>
      </c>
      <c r="R13" s="47">
        <f>'P.1'!$G$6+'P.1'!$L$9+'P.1'!$Y$7+'P.1'!$C$19+'P.1'!$P$18+'P.1'!$U$19</f>
        <v>1</v>
      </c>
      <c r="S13" s="47">
        <f>'P.1'!$H$6+'P.1'!$M$9+'P.1'!$Z$7+'P.1'!$D$19+'P.1'!$Q$18+'P.1'!$V$19</f>
        <v>5</v>
      </c>
      <c r="T13" s="67">
        <f>'P.1'!$F$6+'P.1'!$K$9+'P.1'!$X$7+'P.1'!$B$19+'P.1'!$O$18+'P.1'!$T$19+'P.1'!$F$29</f>
        <v>0</v>
      </c>
      <c r="U13" s="67">
        <f>'P.1'!$G$6+'P.1'!$L$9+'P.1'!$Y$7+'P.1'!$C$19+'P.1'!$P$18+'P.1'!$U$19+'P.1'!$G$29</f>
        <v>2</v>
      </c>
      <c r="V13" s="67">
        <f>'P.1'!$H$6+'P.1'!$M$9+'P.1'!$Z$7+'P.1'!$D$19+'P.1'!$Q$18+'P.1'!$V$19+'P.1'!$H$29</f>
        <v>5</v>
      </c>
      <c r="W13" s="47">
        <f>'P.1'!$F$6+'P.1'!$K$9+'P.1'!$X$7+'P.1'!$B$19+'P.1'!$O$18+'P.1'!$T$19+'P.1'!$F$29+'P.1'!$K$29</f>
        <v>0</v>
      </c>
      <c r="X13" s="47">
        <f>'P.1'!$G$6+'P.1'!$L$9+'P.1'!$Y$7+'P.1'!$C$19+'P.1'!$P$18+'P.1'!$U$19+'P.1'!$G$29+'P.1'!$L$29</f>
        <v>3</v>
      </c>
      <c r="Y13" s="47">
        <f>'P.1'!$H$6+'P.1'!$M$9+'P.1'!$Z$7+'P.1'!$D$19+'P.1'!$Q$18+'P.1'!$V$19+'P.1'!$H$29+'P.1'!$M$29</f>
        <v>5</v>
      </c>
      <c r="Z13" s="67">
        <f>'P.1'!$F$6+'P.1'!$K$9+'P.1'!$X$7+'P.1'!$B$19+'P.1'!$O$18+'P.1'!$T$19+'P.1'!$F$29+'P.1'!$K$29+'P.1'!$T$30</f>
        <v>0</v>
      </c>
      <c r="AA13" s="67">
        <f>'P.1'!$G$6+'P.1'!$L$9+'P.1'!$Y$7+'P.1'!$C$19+'P.1'!$P$18+'P.1'!$U$19+'P.1'!$G$29+'P.1'!$L$29+'P.1'!$U$30</f>
        <v>3</v>
      </c>
      <c r="AB13" s="67">
        <f>'P.1'!$H$6+'P.1'!$M$9+'P.1'!$Z$7+'P.1'!$D$19+'P.1'!$Q$18+'P.1'!$V$19+'P.1'!$H$29+'P.1'!$M$29+'P.1'!$V$30</f>
        <v>5</v>
      </c>
      <c r="AC13" s="47">
        <f>'P.1'!$F$6+'P.1'!$K$9+'P.1'!$X$7+'P.1'!$B$19+'P.1'!$O$18+'P.1'!$T$19+'P.1'!$F$29+'P.1'!$K$29+'P.1'!$T$30+'P.1'!$F$35</f>
        <v>0</v>
      </c>
      <c r="AD13" s="47">
        <f>'P.1'!$G$6+'P.1'!$L$9+'P.1'!$Y$7+'P.1'!$C$19+'P.1'!$P$18+'P.1'!$U$19+'P.1'!$G$29+'P.1'!$L$29+'P.1'!$U$30+'P.1'!$G$35</f>
        <v>4</v>
      </c>
      <c r="AE13" s="47">
        <f>'P.1'!$H$6+'P.1'!$M$9+'P.1'!$Z$7+'P.1'!$D$19+'P.1'!$Q$18+'P.1'!$V$19+'P.1'!$H$29+'P.1'!$M$29+'P.1'!$V$30+'P.1'!$H$35</f>
        <v>5</v>
      </c>
      <c r="AF13" s="67">
        <f>'P.1'!$F$6+'P.1'!$K$9+'P.1'!$X$7+'P.1'!$B$19+'P.1'!$O$18+'P.1'!$T$19+'P.1'!$F$29+'P.1'!$K$29+'P.1'!$T$30+'P.1'!$F$35+'P.1'!$K$39</f>
        <v>0</v>
      </c>
      <c r="AG13" s="67">
        <f>'P.1'!$G$6+'P.1'!$L$9+'P.1'!$Y$7+'P.1'!$C$19+'P.1'!$P$18+'P.1'!$U$19+'P.1'!$G$29+'P.1'!$L$29+'P.1'!$U$30+'P.1'!$G$35+'P.1'!$L$39</f>
        <v>5</v>
      </c>
      <c r="AH13" s="67">
        <f>'P.1'!$H$6+'P.1'!$M$9+'P.1'!$Z$7+'P.1'!$D$19+'P.1'!$Q$18+'P.1'!$V$19+'P.1'!$H$29+'P.1'!$M$29+'P.1'!$V$30+'P.1'!$H$35+'P.1'!$M$39</f>
        <v>5</v>
      </c>
      <c r="AI13" s="47">
        <f>'P.1'!$F$6+'P.1'!$K$9+'P.1'!$X$7+'P.1'!$B$19+'P.1'!$O$18+'P.1'!$T$19+'P.1'!$F$29+'P.1'!$K$29+'P.1'!$T$30+'P.1'!$F$35+'P.1'!$K$39+'P.2'!$B$6</f>
        <v>0</v>
      </c>
      <c r="AJ13" s="47">
        <f>'P.1'!$G$6+'P.1'!$L$9+'P.1'!$Y$7+'P.1'!$C$19+'P.1'!$P$18+'P.1'!$U$19+'P.1'!$G$29+'P.1'!$L$29+'P.1'!$U$30+'P.1'!$G$35+'P.1'!$L$39+'P.2'!$C$6</f>
        <v>6</v>
      </c>
      <c r="AK13" s="47">
        <f>'P.1'!$H$6+'P.1'!$M$9+'P.1'!$Z$7+'P.1'!$D$19+'P.1'!$Q$18+'P.1'!$V$19+'P.1'!$H$29+'P.1'!$M$29+'P.1'!$V$30+'P.1'!$H$35+'P.1'!$M$39+'P.2'!$D$6</f>
        <v>5</v>
      </c>
      <c r="AL13" s="67">
        <f>'P.1'!$F$6+'P.1'!$K$9+'P.1'!$X$7+'P.1'!$B$19+'P.1'!$O$18+'P.1'!$T$19+'P.1'!$F$29+'P.1'!$K$29+'P.1'!$T$30+'P.1'!$F$35+'P.1'!$K$39+'P.2'!$B$6+'P.2'!$O$9</f>
        <v>0</v>
      </c>
      <c r="AM13" s="67">
        <f>'P.1'!$G$6+'P.1'!$L$9+'P.1'!$Y$7+'P.1'!$C$19+'P.1'!$P$18+'P.1'!$U$19+'P.1'!$G$29+'P.1'!$L$29+'P.1'!$U$30+'P.1'!$G$35+'P.1'!$L$39+'P.2'!$C$6+'P.2'!$P$9</f>
        <v>7</v>
      </c>
      <c r="AN13" s="67">
        <f>'P.1'!$H$6+'P.1'!$M$9+'P.1'!$Z$7+'P.1'!$D$19+'P.1'!$Q$18+'P.1'!$V$19+'P.1'!$H$29+'P.1'!$M$29+'P.1'!$V$30+'P.1'!$H$35+'P.1'!$M$39+'P.2'!$D$6+'P.2'!$Q$9</f>
        <v>5</v>
      </c>
      <c r="AO13" s="47">
        <f>'P.1'!$F$6+'P.1'!$K$9+'P.1'!$X$7+'P.1'!$B$19+'P.1'!$O$18+'P.1'!$T$19+'P.1'!$F$29+'P.1'!$K$29+'P.1'!$T$30+'P.1'!$F$35+'P.1'!$K$39+'P.2'!$B$6+'P.2'!$O$9+'P.2'!$T$7</f>
        <v>0</v>
      </c>
      <c r="AP13" s="47">
        <f>'P.1'!$G$6+'P.1'!$L$9+'P.1'!$Y$7+'P.1'!$C$19+'P.1'!$P$18+'P.1'!$U$19+'P.1'!$G$29+'P.1'!$L$29+'P.1'!$U$30+'P.1'!$G$35+'P.1'!$L$39+'P.2'!$C$6+'P.2'!$P$9+'P.2'!$U$7</f>
        <v>8</v>
      </c>
      <c r="AQ13" s="47">
        <f>'P.1'!$H$6+'P.1'!$M$9+'P.1'!$Z$7+'P.1'!$D$19+'P.1'!$Q$18+'P.1'!$V$19+'P.1'!$H$29+'P.1'!$M$29+'P.1'!$V$30+'P.1'!$H$35+'P.1'!$M$39+'P.2'!$D$6+'P.2'!$Q$9+'P.2'!$V$7</f>
        <v>5</v>
      </c>
      <c r="AR13" s="67">
        <f>'P.1'!$F$6+'P.1'!$K$9+'P.1'!$X$7+'P.1'!$B$19+'P.1'!$O$18+'P.1'!$T$19+'P.1'!$F$29+'P.1'!$K$29+'P.1'!$T$30+'P.1'!$F$35+'P.1'!$K$39+'P.2'!$B$6+'P.2'!$O$9+'P.2'!$T$7+'P.2'!$F$19</f>
        <v>0</v>
      </c>
      <c r="AS13" s="67">
        <f>'P.1'!$G$6+'P.1'!$L$9+'P.1'!$Y$7+'P.1'!$C$19+'P.1'!$P$18+'P.1'!$U$19+'P.1'!$G$29+'P.1'!$L$29+'P.1'!$U$30+'P.1'!$G$35+'P.1'!$L$39+'P.2'!$C$6+'P.2'!$P$9+'P.2'!$U$7+'P.2'!$G$19</f>
        <v>9</v>
      </c>
      <c r="AT13" s="67">
        <f>'P.1'!$H$6+'P.1'!$M$9+'P.1'!$Z$7+'P.1'!$D$19+'P.1'!$Q$18+'P.1'!$V$19+'P.1'!$H$29+'P.1'!$M$29+'P.1'!$V$30+'P.1'!$H$35+'P.1'!$M$39+'P.2'!$D$6+'P.2'!$Q$9+'P.2'!$V$7+'P.2'!$H$19</f>
        <v>5</v>
      </c>
      <c r="AU13" s="47">
        <f>'P.1'!$F$6+'P.1'!$K$9+'P.1'!$X$7+'P.1'!$B$19+'P.1'!$O$18+'P.1'!$T$19+'P.1'!$F$29+'P.1'!$K$29+'P.1'!$T$30+'P.1'!$F$35+'P.1'!$K$39+'P.2'!$B$6+'P.2'!$O$9+'P.2'!$T$7+'P.2'!$F$19+'P.2'!$K$18</f>
        <v>0</v>
      </c>
      <c r="AV13" s="47">
        <f>'P.1'!$G$6+'P.1'!$L$9+'P.1'!$Y$7+'P.1'!$C$19+'P.1'!$P$18+'P.1'!$U$19+'P.1'!$G$29+'P.1'!$L$29+'P.1'!$U$30+'P.1'!$G$35+'P.1'!$L$39+'P.2'!$C$6+'P.2'!$P$9+'P.2'!$U$7+'P.2'!$G$19+'P.2'!$L$18</f>
        <v>10</v>
      </c>
      <c r="AW13" s="47">
        <f>'P.1'!$H$6+'P.1'!$M$9+'P.1'!$Z$7+'P.1'!$D$19+'P.1'!$Q$18+'P.1'!$V$19+'P.1'!$H$29+'P.1'!$M$29+'P.1'!$V$30+'P.1'!$H$35+'P.1'!$M$39+'P.2'!$D$6+'P.2'!$Q$9+'P.2'!$V$7+'P.2'!$H$19+'P.2'!$M$18</f>
        <v>5</v>
      </c>
      <c r="AX13" s="67">
        <f>'P.1'!$F$6+'P.1'!$K$9+'P.1'!$X$7+'P.1'!$B$19+'P.1'!$O$18+'P.1'!$T$19+'P.1'!$F$29+'P.1'!$K$29+'P.1'!$T$30+'P.1'!$F$35+'P.1'!$K$39+'P.2'!$B$6+'P.2'!$O$9+'P.2'!$T$7+'P.2'!$F$19+'P.2'!$K$18+'P.2'!$X$19</f>
        <v>0</v>
      </c>
      <c r="AY13" s="67">
        <f>'P.1'!$G$6+'P.1'!$L$9+'P.1'!$Y$7+'P.1'!$C$19+'P.1'!$P$18+'P.1'!$U$19+'P.1'!$G$29+'P.1'!$L$29+'P.1'!$U$30+'P.1'!$G$35+'P.1'!$L$39+'P.2'!$C$6+'P.2'!$P$9+'P.2'!$U$7+'P.2'!$G$19+'P.2'!$L$18+'P.2'!$Y$19</f>
        <v>11</v>
      </c>
      <c r="AZ13" s="67">
        <f>'P.1'!$H$6+'P.1'!$M$9+'P.1'!$Z$7+'P.1'!$D$19+'P.1'!$Q$18+'P.1'!$V$19+'P.1'!$H$29+'P.1'!$M$29+'P.1'!$V$30+'P.1'!$H$35+'P.1'!$M$39+'P.2'!$D$6+'P.2'!$Q$9+'P.2'!$V$7+'P.2'!$H$19+'P.2'!$M$18+'P.2'!$Z$19</f>
        <v>5</v>
      </c>
      <c r="BA13" s="47">
        <f>'P.1'!$F$6+'P.1'!$K$9+'P.1'!$X$7+'P.1'!$B$19+'P.1'!$O$18+'P.1'!$T$19+'P.1'!$F$29+'P.1'!$K$29+'P.1'!$T$30+'P.1'!$F$35+'P.1'!$K$39+'P.2'!$B$6+'P.2'!$O$9+'P.2'!$T$7+'P.2'!$F$19+'P.2'!$K$18+'P.2'!$X$19+'P.2'!$B$29</f>
        <v>0</v>
      </c>
      <c r="BB13" s="47">
        <f>'P.1'!$G$6+'P.1'!$L$9+'P.1'!$Y$7+'P.1'!$C$19+'P.1'!$P$18+'P.1'!$U$19+'P.1'!$G$29+'P.1'!$L$29+'P.1'!$U$30+'P.1'!$G$35+'P.1'!$L$39+'P.2'!$C$6+'P.2'!$P$9+'P.2'!$U$7+'P.2'!$G$19+'P.2'!$L$18+'P.2'!$Y$19+'P.2'!$C$29</f>
        <v>12</v>
      </c>
      <c r="BC13" s="47">
        <f>'P.1'!$H$6+'P.1'!$M$9+'P.1'!$Z$7+'P.1'!$D$19+'P.1'!$Q$18+'P.1'!$V$19+'P.1'!$H$29+'P.1'!$M$29+'P.1'!$V$30+'P.1'!$H$35+'P.1'!$M$39+'P.2'!$D$6+'P.2'!$Q$9+'P.2'!$V$7+'P.2'!$H$19+'P.2'!$M$18+'P.2'!$Z$19+'P.2'!$D$29</f>
        <v>5</v>
      </c>
      <c r="BD13" s="67">
        <f>'P.1'!$F$6+'P.1'!$K$9+'P.1'!$X$7+'P.1'!$B$19+'P.1'!$O$18+'P.1'!$T$19+'P.1'!$F$29+'P.1'!$K$29+'P.1'!$T$30+'P.1'!$F$35+'P.1'!$K$39+'P.2'!$B$6+'P.2'!$O$9+'P.2'!$T$7+'P.2'!$F$19+'P.2'!$K$18+'P.2'!$X$19+'P.2'!$B$29+'P.2'!$O$29</f>
        <v>0</v>
      </c>
      <c r="BE13" s="67">
        <f>'P.1'!$G$6+'P.1'!$L$9+'P.1'!$Y$7+'P.1'!$C$19+'P.1'!$P$18+'P.1'!$U$19+'P.1'!$G$29+'P.1'!$L$29+'P.1'!$U$30+'P.1'!$G$35+'P.1'!$L$39+'P.2'!$C$6+'P.2'!$P$9+'P.2'!$U$7+'P.2'!$G$19+'P.2'!$L$18+'P.2'!$Y$19+'P.2'!$C$29+'P.2'!$P$29</f>
        <v>13</v>
      </c>
      <c r="BF13" s="67">
        <f>'P.1'!$H$6+'P.1'!$M$9+'P.1'!$Z$7+'P.1'!$D$19+'P.1'!$Q$18+'P.1'!$V$19+'P.1'!$H$29+'P.1'!$M$29+'P.1'!$V$30+'P.1'!$H$35+'P.1'!$M$39+'P.2'!$D$6+'P.2'!$Q$9+'P.2'!$V$7+'P.2'!$H$19+'P.2'!$M$18+'P.2'!$Z$19+'P.2'!$D$29+'P.2'!$Q$29</f>
        <v>5</v>
      </c>
      <c r="BG13" s="47">
        <f>'P.1'!$F$6+'P.1'!$K$9+'P.1'!$X$7+'P.1'!$B$19+'P.1'!$O$18+'P.1'!$T$19+'P.1'!$F$29+'P.1'!$K$29+'P.1'!$T$30+'P.1'!$F$35+'P.1'!$K$39+'P.2'!$B$6+'P.2'!$O$9+'P.2'!$T$7+'P.2'!$F$19+'P.2'!$K$18+'P.2'!$X$19+'P.2'!$B$29+'P.2'!$O$29+'P.2'!$X$30</f>
        <v>0</v>
      </c>
      <c r="BH13" s="47">
        <f>'P.1'!$G$6+'P.1'!$L$9+'P.1'!$Y$7+'P.1'!$C$19+'P.1'!$P$18+'P.1'!$U$19+'P.1'!$G$29+'P.1'!$L$29+'P.1'!$U$30+'P.1'!$G$35+'P.1'!$L$39+'P.2'!$C$6+'P.2'!$P$9+'P.2'!$U$7+'P.2'!$G$19+'P.2'!$L$18+'P.2'!$Y$19+'P.2'!$C$29+'P.2'!$P$29+'P.2'!$Y$30</f>
        <v>13</v>
      </c>
      <c r="BI13" s="47">
        <f>'P.1'!$H$6+'P.1'!$M$9+'P.1'!$Z$7+'P.1'!$D$19+'P.1'!$Q$18+'P.1'!$V$19+'P.1'!$H$29+'P.1'!$M$29+'P.1'!$V$30+'P.1'!$H$35+'P.1'!$M$39+'P.2'!$D$6+'P.2'!$Q$9+'P.2'!$V$7+'P.2'!$H$19+'P.2'!$M$18+'P.2'!$Z$19+'P.2'!$D$29+'P.2'!$Q$29+'P.2'!$Z$30</f>
        <v>5</v>
      </c>
      <c r="BJ13" s="67">
        <f>'P.1'!$F$6+'P.1'!$K$9+'P.1'!$X$7+'P.1'!$B$19+'P.1'!$O$18+'P.1'!$T$19+'P.1'!$F$29+'P.1'!$K$29+'P.1'!$T$30+'P.1'!$F$35+'P.1'!$K$39+'P.2'!$B$6+'P.2'!$O$9+'P.2'!$T$7+'P.2'!$F$19+'P.2'!$K$18+'P.2'!$X$19+'P.2'!$B$29+'P.2'!$O$29+'P.2'!$X$30+'P.2'!$B$35</f>
        <v>0</v>
      </c>
      <c r="BK13" s="67">
        <f>'P.1'!$G$6+'P.1'!$L$9+'P.1'!$Y$7+'P.1'!$C$19+'P.1'!$P$18+'P.1'!$U$19+'P.1'!$G$29+'P.1'!$L$29+'P.1'!$U$30+'P.1'!$G$35+'P.1'!$L$39+'P.2'!$C$6+'P.2'!$P$9+'P.2'!$U$7+'P.2'!$G$19+'P.2'!$L$18+'P.2'!$Y$19+'P.2'!$C$29+'P.2'!$P$29+'P.2'!$Y$30+'P.2'!$C$35</f>
        <v>14</v>
      </c>
      <c r="BL13" s="67">
        <f>'P.1'!$H$6+'P.1'!$M$9+'P.1'!$Z$7+'P.1'!$D$19+'P.1'!$Q$18+'P.1'!$V$19+'P.1'!$H$29+'P.1'!$M$29+'P.1'!$V$30+'P.1'!$H$35+'P.1'!$M$39+'P.2'!$D$6+'P.2'!$Q$9+'P.2'!$V$7+'P.2'!$H$19+'P.2'!$M$18+'P.2'!$Z$19+'P.2'!$D$29+'P.2'!$Q$29+'P.2'!$Z$30+'P.2'!$D$35</f>
        <v>5</v>
      </c>
      <c r="BM13" s="47">
        <f>'P.1'!$F$6+'P.1'!$K$9+'P.1'!$X$7+'P.1'!$B$19+'P.1'!$O$18+'P.1'!$T$19+'P.1'!$F$29+'P.1'!$K$29+'P.1'!$T$30+'P.1'!$F$35+'P.1'!$K$39+'P.2'!$B$6+'P.2'!$O$9+'P.2'!$T$7+'P.2'!$F$19+'P.2'!$K$18+'P.2'!$X$19+'P.2'!$B$29+'P.2'!$O$29+'P.2'!$X$30+'P.2'!$B$35+'P.2'!$O$39</f>
        <v>0</v>
      </c>
      <c r="BN13" s="47">
        <f>'P.1'!$G$6+'P.1'!$L$9+'P.1'!$Y$7+'P.1'!$C$19+'P.1'!$P$18+'P.1'!$U$19+'P.1'!$G$29+'P.1'!$L$29+'P.1'!$U$30+'P.1'!$G$35+'P.1'!$L$39+'P.2'!$C$6+'P.2'!$P$9+'P.2'!$U$7+'P.2'!$G$19+'P.2'!$L$18+'P.2'!$Y$19+'P.2'!$C$29+'P.2'!$P$29+'P.2'!$Y$30+'P.2'!$C$35+'P.2'!$P$39</f>
        <v>15</v>
      </c>
      <c r="BO13" s="47">
        <f>'P.1'!$H$6+'P.1'!$M$9+'P.1'!$Z$7+'P.1'!$D$19+'P.1'!$Q$18+'P.1'!$V$19+'P.1'!$H$29+'P.1'!$M$29+'P.1'!$V$30+'P.1'!$H$35+'P.1'!$M$39+'P.2'!$D$6+'P.2'!$Q$9+'P.2'!$V$7+'P.2'!$H$19+'P.2'!$M$18+'P.2'!$Z$19+'P.2'!$D$29+'P.2'!$Q$29+'P.2'!$Z$30+'P.2'!$D$35+'P.2'!$Q$39</f>
        <v>5</v>
      </c>
    </row>
    <row r="14" spans="1:67" ht="12.75">
      <c r="A14" s="46">
        <v>12</v>
      </c>
      <c r="B14" s="67">
        <f>'P.1'!$F$10</f>
        <v>0</v>
      </c>
      <c r="C14" s="67">
        <f>'P.1'!$G$10</f>
        <v>0</v>
      </c>
      <c r="D14" s="67">
        <f>'P.1'!$H$10</f>
        <v>0</v>
      </c>
      <c r="E14" s="47">
        <f>'P.1'!$F$10+'P.1'!$K$10</f>
        <v>0</v>
      </c>
      <c r="F14" s="47">
        <f>'P.1'!$G$10+'P.1'!$L$10</f>
        <v>0</v>
      </c>
      <c r="G14" s="47">
        <f>'P.1'!$H$10+'P.1'!$M$10</f>
        <v>0</v>
      </c>
      <c r="H14" s="67">
        <f>'P.1'!$F$10+'P.1'!$K$10+'P.1'!$X$10</f>
        <v>0</v>
      </c>
      <c r="I14" s="67">
        <f>'P.1'!$G$10+'P.1'!$L$10+'P.1'!$Y$10</f>
        <v>0</v>
      </c>
      <c r="J14" s="67">
        <f>'P.1'!$H$10+'P.1'!$M$10+'P.1'!$Z$10</f>
        <v>0</v>
      </c>
      <c r="K14" s="47">
        <f>'P.1'!$F$10+'P.1'!$K$10+'P.1'!$X$10+'P.1'!$B$20</f>
        <v>0</v>
      </c>
      <c r="L14" s="47">
        <f>'P.1'!$G$10+'P.1'!$L$10+'P.1'!$Y$10+'P.1'!$C$20</f>
        <v>0</v>
      </c>
      <c r="M14" s="47">
        <f>'P.1'!$H$10+'P.1'!$M$10+'P.1'!$Z$10+'P.1'!$D$20</f>
        <v>0</v>
      </c>
      <c r="N14" s="67">
        <f>'P.1'!$F$10+'P.1'!$K$10+'P.1'!$X$10+'P.1'!$B$20+'P.1'!$O$20</f>
        <v>0</v>
      </c>
      <c r="O14" s="67">
        <f>'P.1'!$G$10+'P.1'!$L$10+'P.1'!$Y$10+'P.1'!$C$20+'P.1'!$P$20</f>
        <v>0</v>
      </c>
      <c r="P14" s="67">
        <f>'P.1'!$H$10+'P.1'!$M$10+'P.1'!$Z$10+'P.1'!$D$20+'P.1'!$Q$20</f>
        <v>0</v>
      </c>
      <c r="Q14" s="47">
        <f>'P.1'!$F$10+'P.1'!$K$10+'P.1'!$X$10+'P.1'!$B$20+'P.1'!$O$20+'P.1'!$T$20</f>
        <v>0</v>
      </c>
      <c r="R14" s="47">
        <f>'P.1'!$G$10+'P.1'!$L$10+'P.1'!$Y$10+'P.1'!$C$20+'P.1'!$P$20+'P.1'!$U$20</f>
        <v>0</v>
      </c>
      <c r="S14" s="47">
        <f>'P.1'!$H$10+'P.1'!$M$10+'P.1'!$Z$10+'P.1'!$D$20+'P.1'!$Q$20+'P.1'!$V$20</f>
        <v>0</v>
      </c>
      <c r="T14" s="67">
        <f>'P.1'!$F$10+'P.1'!$K$10+'P.1'!$X$10+'P.1'!$B$20+'P.1'!$O$20+'P.1'!$T$20+'P.1'!$F$30</f>
        <v>0</v>
      </c>
      <c r="U14" s="67">
        <f>'P.1'!$G$10+'P.1'!$L$10+'P.1'!$Y$10+'P.1'!$C$20+'P.1'!$P$20+'P.1'!$U$20+'P.1'!$G$30</f>
        <v>0</v>
      </c>
      <c r="V14" s="67">
        <f>'P.1'!$H$10+'P.1'!$M$10+'P.1'!$Z$10+'P.1'!$D$20+'P.1'!$Q$20+'P.1'!$V$20+'P.1'!$H$30</f>
        <v>0</v>
      </c>
      <c r="W14" s="47">
        <f>'P.1'!$F$10+'P.1'!$K$10+'P.1'!$X$10+'P.1'!$B$20+'P.1'!$O$20+'P.1'!$T$20+'P.1'!$F$30+'P.1'!$K$30</f>
        <v>0</v>
      </c>
      <c r="X14" s="47">
        <f>'P.1'!$G$10+'P.1'!$L$10+'P.1'!$Y$10+'P.1'!$C$20+'P.1'!$P$20+'P.1'!$U$20+'P.1'!$G$30+'P.1'!$L$30</f>
        <v>0</v>
      </c>
      <c r="Y14" s="47">
        <f>'P.1'!$H$10+'P.1'!$M$10+'P.1'!$Z$10+'P.1'!$D$20+'P.1'!$Q$20+'P.1'!$V$20+'P.1'!$H$30+'P.1'!$M$30</f>
        <v>0</v>
      </c>
      <c r="Z14" s="67">
        <f>'P.1'!$F$10+'P.1'!$K$10+'P.1'!$X$10+'P.1'!$B$20+'P.1'!$O$20+'P.1'!$T$20+'P.1'!$F$30+'P.1'!$K$30+'P.1'!$X$30</f>
        <v>0</v>
      </c>
      <c r="AA14" s="67">
        <f>'P.1'!$G$10+'P.1'!$L$10+'P.1'!$Y$10+'P.1'!$C$20+'P.1'!$P$20+'P.1'!$U$20+'P.1'!$G$30+'P.1'!$L$30+'P.1'!$Y$30</f>
        <v>0</v>
      </c>
      <c r="AB14" s="67">
        <f>'P.1'!$H$10+'P.1'!$M$10+'P.1'!$Z$10+'P.1'!$D$20+'P.1'!$Q$20+'P.1'!$V$20+'P.1'!$H$30+'P.1'!$M$30+'P.1'!$Z$30</f>
        <v>0</v>
      </c>
      <c r="AC14" s="47">
        <f>'P.1'!$F$10+'P.1'!$K$10+'P.1'!$X$10+'P.1'!$B$20+'P.1'!$O$20+'P.1'!$T$20+'P.1'!$F$30+'P.1'!$K$30+'P.1'!$X$30+'P.1'!$B$40</f>
        <v>0</v>
      </c>
      <c r="AD14" s="47">
        <f>'P.1'!$G$10+'P.1'!$L$10+'P.1'!$Y$10+'P.1'!$C$20+'P.1'!$P$20+'P.1'!$U$20+'P.1'!$G$30+'P.1'!$L$30+'P.1'!$Y$30+'P.1'!$C$40</f>
        <v>0</v>
      </c>
      <c r="AE14" s="47">
        <f>'P.1'!$H$10+'P.1'!$M$10+'P.1'!$Z$10+'P.1'!$D$20+'P.1'!$Q$20+'P.1'!$V$20+'P.1'!$H$30+'P.1'!$M$30+'P.1'!$Z$30+'P.1'!$D$40</f>
        <v>0</v>
      </c>
      <c r="AF14" s="67">
        <f>'P.1'!$F$10+'P.1'!$K$10+'P.1'!$X$10+'P.1'!$B$20+'P.1'!$O$20+'P.1'!$T$20+'P.1'!$F$30+'P.1'!$K$30+'P.1'!$X$30+'P.1'!$B$40+'P.1'!$K$40</f>
        <v>0</v>
      </c>
      <c r="AG14" s="67">
        <f>'P.1'!$G$10+'P.1'!$L$10+'P.1'!$Y$10+'P.1'!$C$20+'P.1'!$P$20+'P.1'!$U$20+'P.1'!$G$30+'P.1'!$L$30+'P.1'!$Y$30+'P.1'!$C$40+'P.1'!$L$40</f>
        <v>0</v>
      </c>
      <c r="AH14" s="67">
        <f>'P.1'!$H$10+'P.1'!$M$10+'P.1'!$Z$10+'P.1'!$D$20+'P.1'!$Q$20+'P.1'!$V$20+'P.1'!$H$30+'P.1'!$M$30+'P.1'!$Z$30+'P.1'!$D$40+'P.1'!$M$40</f>
        <v>0</v>
      </c>
      <c r="AI14" s="47">
        <f>'P.1'!$F$10+'P.1'!$K$10+'P.1'!$X$10+'P.1'!$B$20+'P.1'!$O$20+'P.1'!$T$20+'P.1'!$F$30+'P.1'!$K$30+'P.1'!$X$30+'P.1'!$B$40+'P.1'!$K$40+'P.2'!$B$10</f>
        <v>0</v>
      </c>
      <c r="AJ14" s="47">
        <f>'P.1'!$G$10+'P.1'!$L$10+'P.1'!$Y$10+'P.1'!$C$20+'P.1'!$P$20+'P.1'!$U$20+'P.1'!$G$30+'P.1'!$L$30+'P.1'!$Y$30+'P.1'!$C$40+'P.1'!$L$40+'P.2'!$C$10</f>
        <v>0</v>
      </c>
      <c r="AK14" s="47">
        <f>'P.1'!$H$10+'P.1'!$M$10+'P.1'!$Z$10+'P.1'!$D$20+'P.1'!$Q$20+'P.1'!$V$20+'P.1'!$H$30+'P.1'!$M$30+'P.1'!$Z$30+'P.1'!$D$40+'P.1'!$M$40+'P.2'!$D$10</f>
        <v>0</v>
      </c>
      <c r="AL14" s="67">
        <f>'P.1'!$F$10+'P.1'!$K$10+'P.1'!$X$10+'P.1'!$B$20+'P.1'!$O$20+'P.1'!$T$20+'P.1'!$F$30+'P.1'!$K$30+'P.1'!$X$30+'P.1'!$B$40+'P.1'!$K$40+'P.2'!$B$10+'P.2'!$O$10</f>
        <v>0</v>
      </c>
      <c r="AM14" s="67">
        <f>'P.1'!$G$10+'P.1'!$L$10+'P.1'!$Y$10+'P.1'!$C$20+'P.1'!$P$20+'P.1'!$U$20+'P.1'!$G$30+'P.1'!$L$30+'P.1'!$Y$30+'P.1'!$C$40+'P.1'!$L$40+'P.2'!$C$10+'P.2'!$P$10</f>
        <v>0</v>
      </c>
      <c r="AN14" s="67">
        <f>'P.1'!$H$10+'P.1'!$M$10+'P.1'!$Z$10+'P.1'!$D$20+'P.1'!$Q$20+'P.1'!$V$20+'P.1'!$H$30+'P.1'!$M$30+'P.1'!$Z$30+'P.1'!$D$40+'P.1'!$M$40+'P.2'!$D$10+'P.2'!$Q$10</f>
        <v>0</v>
      </c>
      <c r="AO14" s="47">
        <f>'P.1'!$F$10+'P.1'!$K$10+'P.1'!$X$10+'P.1'!$B$20+'P.1'!$O$20+'P.1'!$T$20+'P.1'!$F$30+'P.1'!$K$30+'P.1'!$X$30+'P.1'!$B$40+'P.1'!$K$40+'P.2'!$B$10+'P.2'!$O$10+'P.2'!$T$10</f>
        <v>0</v>
      </c>
      <c r="AP14" s="47">
        <f>'P.1'!$G$10+'P.1'!$L$10+'P.1'!$Y$10+'P.1'!$C$20+'P.1'!$P$20+'P.1'!$U$20+'P.1'!$G$30+'P.1'!$L$30+'P.1'!$Y$30+'P.1'!$C$40+'P.1'!$L$40+'P.2'!$C$10+'P.2'!$P$10+'P.2'!$U$10</f>
        <v>0</v>
      </c>
      <c r="AQ14" s="47">
        <f>'P.1'!$H$10+'P.1'!$M$10+'P.1'!$Z$10+'P.1'!$D$20+'P.1'!$Q$20+'P.1'!$V$20+'P.1'!$H$30+'P.1'!$M$30+'P.1'!$Z$30+'P.1'!$D$40+'P.1'!$M$40+'P.2'!$D$10+'P.2'!$Q$10+'P.2'!$V$10</f>
        <v>0</v>
      </c>
      <c r="AR14" s="67">
        <f>'P.1'!$F$10+'P.1'!$K$10+'P.1'!$X$10+'P.1'!$B$20+'P.1'!$O$20+'P.1'!$T$20+'P.1'!$F$30+'P.1'!$K$30+'P.1'!$X$30+'P.1'!$B$40+'P.1'!$K$40+'P.2'!$B$10+'P.2'!$O$10+'P.2'!$T$10+'P.2'!$F$20</f>
        <v>0</v>
      </c>
      <c r="AS14" s="67">
        <f>'P.1'!$G$10+'P.1'!$L$10+'P.1'!$Y$10+'P.1'!$C$20+'P.1'!$P$20+'P.1'!$U$20+'P.1'!$G$30+'P.1'!$L$30+'P.1'!$Y$30+'P.1'!$C$40+'P.1'!$L$40+'P.2'!$C$10+'P.2'!$P$10+'P.2'!$U$10+'P.2'!$G$20</f>
        <v>0</v>
      </c>
      <c r="AT14" s="67">
        <f>'P.1'!$H$10+'P.1'!$M$10+'P.1'!$Z$10+'P.1'!$D$20+'P.1'!$Q$20+'P.1'!$V$20+'P.1'!$H$30+'P.1'!$M$30+'P.1'!$Z$30+'P.1'!$D$40+'P.1'!$M$40+'P.2'!$D$10+'P.2'!$Q$10+'P.2'!$V$10+'P.2'!$H$20</f>
        <v>0</v>
      </c>
      <c r="AU14" s="47">
        <f>'P.1'!$F$10+'P.1'!$K$10+'P.1'!$X$10+'P.1'!$B$20+'P.1'!$O$20+'P.1'!$T$20+'P.1'!$F$30+'P.1'!$K$30+'P.1'!$X$30+'P.1'!$B$40+'P.1'!$K$40+'P.2'!$B$10+'P.2'!$O$10+'P.2'!$T$10+'P.2'!$F$20+'P.2'!$K$20</f>
        <v>0</v>
      </c>
      <c r="AV14" s="47">
        <f>'P.1'!$G$10+'P.1'!$L$10+'P.1'!$Y$10+'P.1'!$C$20+'P.1'!$P$20+'P.1'!$U$20+'P.1'!$G$30+'P.1'!$L$30+'P.1'!$Y$30+'P.1'!$C$40+'P.1'!$L$40+'P.2'!$C$10+'P.2'!$P$10+'P.2'!$U$10+'P.2'!$G$20+'P.2'!$L$20</f>
        <v>0</v>
      </c>
      <c r="AW14" s="47">
        <f>'P.1'!$H$10+'P.1'!$M$10+'P.1'!$Z$10+'P.1'!$D$20+'P.1'!$Q$20+'P.1'!$V$20+'P.1'!$H$30+'P.1'!$M$30+'P.1'!$Z$30+'P.1'!$D$40+'P.1'!$M$40+'P.2'!$D$10+'P.2'!$Q$10+'P.2'!$V$10+'P.2'!$H$20+'P.2'!$M$20</f>
        <v>0</v>
      </c>
      <c r="AX14" s="67">
        <f>'P.1'!$F$10+'P.1'!$K$10+'P.1'!$X$10+'P.1'!$B$20+'P.1'!$O$20+'P.1'!$T$20+'P.1'!$F$30+'P.1'!$K$30+'P.1'!$X$30+'P.1'!$B$40+'P.1'!$K$40+'P.2'!$B$10+'P.2'!$O$10+'P.2'!$T$10+'P.2'!$F$20+'P.2'!$K$20+'P.2'!$X$20</f>
        <v>0</v>
      </c>
      <c r="AY14" s="67">
        <f>'P.1'!$G$10+'P.1'!$L$10+'P.1'!$Y$10+'P.1'!$C$20+'P.1'!$P$20+'P.1'!$U$20+'P.1'!$G$30+'P.1'!$L$30+'P.1'!$Y$30+'P.1'!$C$40+'P.1'!$L$40+'P.2'!$C$10+'P.2'!$P$10+'P.2'!$U$10+'P.2'!$G$20+'P.2'!$L$20+'P.2'!$Y$20</f>
        <v>0</v>
      </c>
      <c r="AZ14" s="67">
        <f>'P.1'!$H$10+'P.1'!$M$10+'P.1'!$Z$10+'P.1'!$D$20+'P.1'!$Q$20+'P.1'!$V$20+'P.1'!$H$30+'P.1'!$M$30+'P.1'!$Z$30+'P.1'!$D$40+'P.1'!$M$40+'P.2'!$D$10+'P.2'!$Q$10+'P.2'!$V$10+'P.2'!$H$20+'P.2'!$M$20+'P.2'!$Z$20</f>
        <v>0</v>
      </c>
      <c r="BA14" s="47">
        <f>'P.1'!$F$10+'P.1'!$K$10+'P.1'!$X$10+'P.1'!$B$20+'P.1'!$O$20+'P.1'!$T$20+'P.1'!$F$30+'P.1'!$K$30+'P.1'!$X$30+'P.1'!$B$40+'P.1'!$K$40+'P.2'!$B$10+'P.2'!$O$10+'P.2'!$T$10+'P.2'!$F$20+'P.2'!$K$20+'P.2'!$X$20+'P.2'!$B$30</f>
        <v>0</v>
      </c>
      <c r="BB14" s="47">
        <f>'P.1'!$G$10+'P.1'!$L$10+'P.1'!$Y$10+'P.1'!$C$20+'P.1'!$P$20+'P.1'!$U$20+'P.1'!$G$30+'P.1'!$L$30+'P.1'!$Y$30+'P.1'!$C$40+'P.1'!$L$40+'P.2'!$C$10+'P.2'!$P$10+'P.2'!$U$10+'P.2'!$G$20+'P.2'!$L$20+'P.2'!$Y$20+'P.2'!$C$30</f>
        <v>0</v>
      </c>
      <c r="BC14" s="47">
        <f>'P.1'!$H$10+'P.1'!$M$10+'P.1'!$Z$10+'P.1'!$D$20+'P.1'!$Q$20+'P.1'!$V$20+'P.1'!$H$30+'P.1'!$M$30+'P.1'!$Z$30+'P.1'!$D$40+'P.1'!$M$40+'P.2'!$D$10+'P.2'!$Q$10+'P.2'!$V$10+'P.2'!$H$20+'P.2'!$M$20+'P.2'!$Z$20+'P.2'!$D$30</f>
        <v>0</v>
      </c>
      <c r="BD14" s="67">
        <f>'P.1'!$F$10+'P.1'!$K$10+'P.1'!$X$10+'P.1'!$B$20+'P.1'!$O$20+'P.1'!$T$20+'P.1'!$F$30+'P.1'!$K$30+'P.1'!$X$30+'P.1'!$B$40+'P.1'!$K$40+'P.2'!$B$10+'P.2'!$O$10+'P.2'!$T$10+'P.2'!$F$20+'P.2'!$K$20+'P.2'!$X$20+'P.2'!$B$30+'P.2'!$O$30</f>
        <v>0</v>
      </c>
      <c r="BE14" s="67">
        <f>'P.1'!$G$10+'P.1'!$L$10+'P.1'!$Y$10+'P.1'!$C$20+'P.1'!$P$20+'P.1'!$U$20+'P.1'!$G$30+'P.1'!$L$30+'P.1'!$Y$30+'P.1'!$C$40+'P.1'!$L$40+'P.2'!$C$10+'P.2'!$P$10+'P.2'!$U$10+'P.2'!$G$20+'P.2'!$L$20+'P.2'!$Y$20+'P.2'!$C$30+'P.2'!$P$30</f>
        <v>0</v>
      </c>
      <c r="BF14" s="67">
        <f>'P.1'!$H$10+'P.1'!$M$10+'P.1'!$Z$10+'P.1'!$D$20+'P.1'!$Q$20+'P.1'!$V$20+'P.1'!$H$30+'P.1'!$M$30+'P.1'!$Z$30+'P.1'!$D$40+'P.1'!$M$40+'P.2'!$D$10+'P.2'!$Q$10+'P.2'!$V$10+'P.2'!$H$20+'P.2'!$M$20+'P.2'!$Z$20+'P.2'!$D$30+'P.2'!$Q$30</f>
        <v>0</v>
      </c>
      <c r="BG14" s="47">
        <f>'P.1'!$F$10+'P.1'!$K$10+'P.1'!$X$10+'P.1'!$B$20+'P.1'!$O$20+'P.1'!$T$20+'P.1'!$F$30+'P.1'!$K$30+'P.1'!$X$30+'P.1'!$B$40+'P.1'!$K$40+'P.2'!$B$10+'P.2'!$O$10+'P.2'!$T$10+'P.2'!$F$20+'P.2'!$K$20+'P.2'!$X$20+'P.2'!$B$30+'P.2'!$O$30+'P.2'!$T$30</f>
        <v>0</v>
      </c>
      <c r="BH14" s="47">
        <f>'P.1'!$G$10+'P.1'!$L$10+'P.1'!$Y$10+'P.1'!$C$20+'P.1'!$P$20+'P.1'!$U$20+'P.1'!$G$30+'P.1'!$L$30+'P.1'!$Y$30+'P.1'!$C$40+'P.1'!$L$40+'P.2'!$C$10+'P.2'!$P$10+'P.2'!$U$10+'P.2'!$G$20+'P.2'!$L$20+'P.2'!$Y$20+'P.2'!$C$30+'P.2'!$P$30+'P.2'!$U$30</f>
        <v>0</v>
      </c>
      <c r="BI14" s="47">
        <f>'P.1'!$H$10+'P.1'!$M$10+'P.1'!$Z$10+'P.1'!$D$20+'P.1'!$Q$20+'P.1'!$V$20+'P.1'!$H$30+'P.1'!$M$30+'P.1'!$Z$30+'P.1'!$D$40+'P.1'!$M$40+'P.2'!$D$10+'P.2'!$Q$10+'P.2'!$V$10+'P.2'!$H$20+'P.2'!$M$20+'P.2'!$Z$20+'P.2'!$D$30+'P.2'!$Q$30+'P.2'!$V$30</f>
        <v>0</v>
      </c>
      <c r="BJ14" s="67">
        <f>'P.1'!$F$10+'P.1'!$K$10+'P.1'!$X$10+'P.1'!$B$20+'P.1'!$O$20+'P.1'!$T$20+'P.1'!$F$30+'P.1'!$K$30+'P.1'!$X$30+'P.1'!$B$40+'P.1'!$K$40+'P.2'!$B$10+'P.2'!$O$10+'P.2'!$T$10+'P.2'!$F$20+'P.2'!$K$20+'P.2'!$X$20+'P.2'!$B$30+'P.2'!$O$30+'P.2'!$T$30+'P.2'!$F$40</f>
        <v>0</v>
      </c>
      <c r="BK14" s="67">
        <f>'P.1'!$G$10+'P.1'!$L$10+'P.1'!$Y$10+'P.1'!$C$20+'P.1'!$P$20+'P.1'!$U$20+'P.1'!$G$30+'P.1'!$L$30+'P.1'!$Y$30+'P.1'!$C$40+'P.1'!$L$40+'P.2'!$C$10+'P.2'!$P$10+'P.2'!$U$10+'P.2'!$G$20+'P.2'!$L$20+'P.2'!$Y$20+'P.2'!$C$30+'P.2'!$P$30+'P.2'!$U$30+'P.2'!$G$40</f>
        <v>0</v>
      </c>
      <c r="BL14" s="67">
        <f>'P.1'!$H$10+'P.1'!$M$10+'P.1'!$Z$10+'P.1'!$D$20+'P.1'!$Q$20+'P.1'!$V$20+'P.1'!$H$30+'P.1'!$M$30+'P.1'!$Z$30+'P.1'!$D$40+'P.1'!$M$40+'P.2'!$D$10+'P.2'!$Q$10+'P.2'!$V$10+'P.2'!$H$20+'P.2'!$M$20+'P.2'!$Z$20+'P.2'!$D$30+'P.2'!$Q$30+'P.2'!$V$30+'P.2'!$H$40</f>
        <v>0</v>
      </c>
      <c r="BM14" s="47">
        <f>'P.1'!$F$10+'P.1'!$K$10+'P.1'!$X$10+'P.1'!$B$20+'P.1'!$O$20+'P.1'!$T$20+'P.1'!$F$30+'P.1'!$K$30+'P.1'!$X$30+'P.1'!$B$40+'P.1'!$K$40+'P.2'!$B$10+'P.2'!$O$10+'P.2'!$T$10+'P.2'!$F$20+'P.2'!$K$20+'P.2'!$X$20+'P.2'!$B$30+'P.2'!$O$30+'P.2'!$T$30+'P.2'!$F$40+'P.2'!$O$40</f>
        <v>0</v>
      </c>
      <c r="BN14" s="47">
        <f>'P.1'!$G$10+'P.1'!$L$10+'P.1'!$Y$10+'P.1'!$C$20+'P.1'!$P$20+'P.1'!$U$20+'P.1'!$G$30+'P.1'!$L$30+'P.1'!$Y$30+'P.1'!$C$40+'P.1'!$L$40+'P.2'!$C$10+'P.2'!$P$10+'P.2'!$U$10+'P.2'!$G$20+'P.2'!$L$20+'P.2'!$Y$20+'P.2'!$C$30+'P.2'!$P$30+'P.2'!$U$30+'P.2'!$G$40+'P.2'!$P$40</f>
        <v>0</v>
      </c>
      <c r="BO14" s="47">
        <f>'P.1'!$H$10+'P.1'!$M$10+'P.1'!$Z$10+'P.1'!$D$20+'P.1'!$Q$20+'P.1'!$V$20+'P.1'!$H$30+'P.1'!$M$30+'P.1'!$Z$30+'P.1'!$D$40+'P.1'!$M$40+'P.2'!$D$10+'P.2'!$Q$10+'P.2'!$V$10+'P.2'!$H$20+'P.2'!$M$20+'P.2'!$Z$20+'P.2'!$D$30+'P.2'!$Q$30+'P.2'!$V$30+'P.2'!$H$40+'P.2'!$Q$40</f>
        <v>0</v>
      </c>
    </row>
    <row r="15" spans="1:67" ht="12.75">
      <c r="A15" s="44" t="s">
        <v>27</v>
      </c>
      <c r="B15" s="68">
        <f aca="true" t="shared" si="0" ref="B15:G15">SUM(B3:B14)</f>
        <v>5</v>
      </c>
      <c r="C15" s="68">
        <f t="shared" si="0"/>
        <v>0</v>
      </c>
      <c r="D15" s="68">
        <f t="shared" si="0"/>
        <v>5</v>
      </c>
      <c r="E15" s="48">
        <f t="shared" si="0"/>
        <v>10</v>
      </c>
      <c r="F15" s="48">
        <f t="shared" si="0"/>
        <v>0</v>
      </c>
      <c r="G15" s="48">
        <f t="shared" si="0"/>
        <v>10</v>
      </c>
      <c r="H15" s="68">
        <f aca="true" t="shared" si="1" ref="H15:AM15">SUM(H3:H14)</f>
        <v>14</v>
      </c>
      <c r="I15" s="68">
        <f t="shared" si="1"/>
        <v>2</v>
      </c>
      <c r="J15" s="68">
        <f t="shared" si="1"/>
        <v>14</v>
      </c>
      <c r="K15" s="48">
        <f t="shared" si="1"/>
        <v>19</v>
      </c>
      <c r="L15" s="48">
        <f t="shared" si="1"/>
        <v>2</v>
      </c>
      <c r="M15" s="48">
        <f t="shared" si="1"/>
        <v>19</v>
      </c>
      <c r="N15" s="68">
        <f t="shared" si="1"/>
        <v>24</v>
      </c>
      <c r="O15" s="68">
        <f t="shared" si="1"/>
        <v>2</v>
      </c>
      <c r="P15" s="68">
        <f t="shared" si="1"/>
        <v>24</v>
      </c>
      <c r="Q15" s="48">
        <f t="shared" si="1"/>
        <v>24</v>
      </c>
      <c r="R15" s="48">
        <f t="shared" si="1"/>
        <v>12</v>
      </c>
      <c r="S15" s="48">
        <f t="shared" si="1"/>
        <v>24</v>
      </c>
      <c r="T15" s="68">
        <f t="shared" si="1"/>
        <v>24</v>
      </c>
      <c r="U15" s="68">
        <f t="shared" si="1"/>
        <v>22</v>
      </c>
      <c r="V15" s="68">
        <f t="shared" si="1"/>
        <v>24</v>
      </c>
      <c r="W15" s="48">
        <f t="shared" si="1"/>
        <v>24</v>
      </c>
      <c r="X15" s="48">
        <f t="shared" si="1"/>
        <v>32</v>
      </c>
      <c r="Y15" s="48">
        <f t="shared" si="1"/>
        <v>24</v>
      </c>
      <c r="Z15" s="68">
        <f t="shared" si="1"/>
        <v>24</v>
      </c>
      <c r="AA15" s="68">
        <f t="shared" si="1"/>
        <v>42</v>
      </c>
      <c r="AB15" s="68">
        <f t="shared" si="1"/>
        <v>24</v>
      </c>
      <c r="AC15" s="48">
        <f t="shared" si="1"/>
        <v>24</v>
      </c>
      <c r="AD15" s="48">
        <f t="shared" si="1"/>
        <v>52</v>
      </c>
      <c r="AE15" s="48">
        <f t="shared" si="1"/>
        <v>24</v>
      </c>
      <c r="AF15" s="68">
        <f t="shared" si="1"/>
        <v>24</v>
      </c>
      <c r="AG15" s="68">
        <f t="shared" si="1"/>
        <v>62</v>
      </c>
      <c r="AH15" s="68">
        <f t="shared" si="1"/>
        <v>24</v>
      </c>
      <c r="AI15" s="48">
        <f t="shared" si="1"/>
        <v>24</v>
      </c>
      <c r="AJ15" s="48">
        <f t="shared" si="1"/>
        <v>72</v>
      </c>
      <c r="AK15" s="48">
        <f t="shared" si="1"/>
        <v>24</v>
      </c>
      <c r="AL15" s="68">
        <f t="shared" si="1"/>
        <v>24</v>
      </c>
      <c r="AM15" s="68">
        <f t="shared" si="1"/>
        <v>82</v>
      </c>
      <c r="AN15" s="68">
        <f aca="true" t="shared" si="2" ref="AN15:BO15">SUM(AN3:AN14)</f>
        <v>24</v>
      </c>
      <c r="AO15" s="48">
        <f t="shared" si="2"/>
        <v>24</v>
      </c>
      <c r="AP15" s="48">
        <f t="shared" si="2"/>
        <v>92</v>
      </c>
      <c r="AQ15" s="48">
        <f t="shared" si="2"/>
        <v>24</v>
      </c>
      <c r="AR15" s="68">
        <f t="shared" si="2"/>
        <v>24</v>
      </c>
      <c r="AS15" s="68">
        <f t="shared" si="2"/>
        <v>102</v>
      </c>
      <c r="AT15" s="68">
        <f t="shared" si="2"/>
        <v>24</v>
      </c>
      <c r="AU15" s="48">
        <f t="shared" si="2"/>
        <v>24</v>
      </c>
      <c r="AV15" s="48">
        <f t="shared" si="2"/>
        <v>112</v>
      </c>
      <c r="AW15" s="48">
        <f t="shared" si="2"/>
        <v>24</v>
      </c>
      <c r="AX15" s="68">
        <f t="shared" si="2"/>
        <v>24</v>
      </c>
      <c r="AY15" s="68">
        <f t="shared" si="2"/>
        <v>122</v>
      </c>
      <c r="AZ15" s="68">
        <f t="shared" si="2"/>
        <v>24</v>
      </c>
      <c r="BA15" s="48">
        <f t="shared" si="2"/>
        <v>24</v>
      </c>
      <c r="BB15" s="48">
        <f t="shared" si="2"/>
        <v>134</v>
      </c>
      <c r="BC15" s="48">
        <f t="shared" si="2"/>
        <v>24</v>
      </c>
      <c r="BD15" s="68">
        <f t="shared" si="2"/>
        <v>24</v>
      </c>
      <c r="BE15" s="68">
        <f t="shared" si="2"/>
        <v>142</v>
      </c>
      <c r="BF15" s="68">
        <f t="shared" si="2"/>
        <v>24</v>
      </c>
      <c r="BG15" s="48">
        <f t="shared" si="2"/>
        <v>24</v>
      </c>
      <c r="BH15" s="48">
        <f t="shared" si="2"/>
        <v>152</v>
      </c>
      <c r="BI15" s="48">
        <f t="shared" si="2"/>
        <v>24</v>
      </c>
      <c r="BJ15" s="68">
        <f t="shared" si="2"/>
        <v>24</v>
      </c>
      <c r="BK15" s="68">
        <f t="shared" si="2"/>
        <v>162</v>
      </c>
      <c r="BL15" s="68">
        <f t="shared" si="2"/>
        <v>24</v>
      </c>
      <c r="BM15" s="48">
        <f t="shared" si="2"/>
        <v>24</v>
      </c>
      <c r="BN15" s="48">
        <f t="shared" si="2"/>
        <v>172</v>
      </c>
      <c r="BO15" s="48">
        <f t="shared" si="2"/>
        <v>24</v>
      </c>
    </row>
    <row r="17" spans="1:3" ht="12.75">
      <c r="A17" s="104" t="s">
        <v>74</v>
      </c>
      <c r="B17" s="103"/>
      <c r="C17" s="103"/>
    </row>
  </sheetData>
  <sheetProtection/>
  <mergeCells count="22">
    <mergeCell ref="AO1:AQ1"/>
    <mergeCell ref="AR1:AT1"/>
    <mergeCell ref="BJ1:BL1"/>
    <mergeCell ref="BM1:BO1"/>
    <mergeCell ref="AU1:AW1"/>
    <mergeCell ref="AX1:AZ1"/>
    <mergeCell ref="AF1:AH1"/>
    <mergeCell ref="AL1:AN1"/>
    <mergeCell ref="W1:Y1"/>
    <mergeCell ref="B1:D1"/>
    <mergeCell ref="E1:G1"/>
    <mergeCell ref="BG1:BI1"/>
    <mergeCell ref="BA1:BC1"/>
    <mergeCell ref="BD1:BF1"/>
    <mergeCell ref="T1:V1"/>
    <mergeCell ref="AI1:AK1"/>
    <mergeCell ref="H1:J1"/>
    <mergeCell ref="K1:M1"/>
    <mergeCell ref="N1:P1"/>
    <mergeCell ref="Q1:S1"/>
    <mergeCell ref="Z1:AB1"/>
    <mergeCell ref="AC1:AE1"/>
  </mergeCells>
  <printOptions horizontalCentered="1"/>
  <pageMargins left="0" right="0" top="0.15748031496062992" bottom="0.11811023622047245" header="0.15748031496062992" footer="0.11811023622047245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3"/>
  <dimension ref="A1:AE47"/>
  <sheetViews>
    <sheetView view="pageBreakPreview" zoomScale="75" zoomScaleSheetLayoutView="75" zoomScalePageLayoutView="0" workbookViewId="0" topLeftCell="A16">
      <selection activeCell="A43" sqref="A43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9" width="4.6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4.87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70.5" customHeight="1">
      <c r="A1" s="128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6" ht="21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21"/>
      <c r="J2" s="129" t="s">
        <v>1</v>
      </c>
      <c r="K2" s="129"/>
      <c r="L2" s="129"/>
      <c r="M2" s="129"/>
      <c r="N2" s="129"/>
      <c r="O2" s="129"/>
      <c r="P2" s="129"/>
      <c r="Q2" s="129"/>
      <c r="R2" s="23"/>
      <c r="S2" s="130" t="s">
        <v>2</v>
      </c>
      <c r="T2" s="130"/>
      <c r="U2" s="130"/>
      <c r="V2" s="130"/>
      <c r="W2" s="130"/>
      <c r="X2" s="130"/>
      <c r="Y2" s="130"/>
      <c r="Z2" s="130"/>
    </row>
    <row r="3" spans="1:26" ht="18" customHeight="1">
      <c r="A3" s="131" t="s">
        <v>28</v>
      </c>
      <c r="B3" s="132"/>
      <c r="C3" s="132"/>
      <c r="D3" s="133"/>
      <c r="E3" s="130" t="s">
        <v>29</v>
      </c>
      <c r="F3" s="130"/>
      <c r="G3" s="130"/>
      <c r="H3" s="130"/>
      <c r="I3" s="21"/>
      <c r="J3" s="129" t="s">
        <v>28</v>
      </c>
      <c r="K3" s="129"/>
      <c r="L3" s="129"/>
      <c r="M3" s="129"/>
      <c r="N3" s="129" t="s">
        <v>29</v>
      </c>
      <c r="O3" s="129"/>
      <c r="P3" s="129"/>
      <c r="Q3" s="129"/>
      <c r="R3" s="23"/>
      <c r="S3" s="130" t="s">
        <v>28</v>
      </c>
      <c r="T3" s="130"/>
      <c r="U3" s="130"/>
      <c r="V3" s="130"/>
      <c r="W3" s="130" t="s">
        <v>29</v>
      </c>
      <c r="X3" s="130"/>
      <c r="Y3" s="130"/>
      <c r="Z3" s="130"/>
    </row>
    <row r="4" spans="1:26" ht="18" customHeight="1">
      <c r="A4" s="63" t="s">
        <v>31</v>
      </c>
      <c r="B4" s="63" t="s">
        <v>19</v>
      </c>
      <c r="C4" s="63" t="s">
        <v>20</v>
      </c>
      <c r="D4" s="63" t="s">
        <v>21</v>
      </c>
      <c r="E4" s="63" t="s">
        <v>31</v>
      </c>
      <c r="F4" s="63" t="s">
        <v>19</v>
      </c>
      <c r="G4" s="63" t="s">
        <v>20</v>
      </c>
      <c r="H4" s="63" t="s">
        <v>21</v>
      </c>
      <c r="I4" s="21"/>
      <c r="J4" s="38" t="s">
        <v>31</v>
      </c>
      <c r="K4" s="38" t="s">
        <v>19</v>
      </c>
      <c r="L4" s="38" t="s">
        <v>20</v>
      </c>
      <c r="M4" s="38" t="s">
        <v>21</v>
      </c>
      <c r="N4" s="38" t="s">
        <v>31</v>
      </c>
      <c r="O4" s="38" t="s">
        <v>19</v>
      </c>
      <c r="P4" s="38" t="s">
        <v>20</v>
      </c>
      <c r="Q4" s="38" t="s">
        <v>21</v>
      </c>
      <c r="R4" s="23"/>
      <c r="S4" s="63" t="s">
        <v>31</v>
      </c>
      <c r="T4" s="63" t="s">
        <v>19</v>
      </c>
      <c r="U4" s="63" t="s">
        <v>20</v>
      </c>
      <c r="V4" s="63" t="s">
        <v>21</v>
      </c>
      <c r="W4" s="63" t="s">
        <v>31</v>
      </c>
      <c r="X4" s="63" t="s">
        <v>19</v>
      </c>
      <c r="Y4" s="63" t="s">
        <v>20</v>
      </c>
      <c r="Z4" s="63" t="s">
        <v>21</v>
      </c>
    </row>
    <row r="5" spans="1:31" ht="15" customHeight="1">
      <c r="A5" s="65" t="str">
        <f>'T.'!B7</f>
        <v>EDESSA 7 YILDIZ</v>
      </c>
      <c r="B5" s="64">
        <f>IF('F.1'!C5&gt;'F.1'!D5,AD$5,AE$5)</f>
        <v>0</v>
      </c>
      <c r="C5" s="64">
        <f>IF('F.1'!C5='F.1'!D5,AD$5,AE$5)</f>
        <v>0</v>
      </c>
      <c r="D5" s="64">
        <f>IF('F.1'!C5&lt;'F.1'!D5,AD$5,AE$5)</f>
        <v>1</v>
      </c>
      <c r="E5" s="65" t="str">
        <f>'T.'!B6</f>
        <v>Ş.URFA B.ŞEHİR BLD.</v>
      </c>
      <c r="F5" s="64">
        <f>IF('F.1'!D5&gt;'F.1'!C5,AD$5,AE$5)</f>
        <v>1</v>
      </c>
      <c r="G5" s="64">
        <f>IF('F.1'!C5='F.1'!D5,AD$5,AE$5)</f>
        <v>0</v>
      </c>
      <c r="H5" s="64">
        <f>IF('F.1'!C5&gt;'F.1'!D5,AD$5,AE$5)</f>
        <v>0</v>
      </c>
      <c r="I5" s="19"/>
      <c r="J5" s="40" t="str">
        <f>'T.'!B6</f>
        <v>Ş.URFA B.ŞEHİR BLD.</v>
      </c>
      <c r="K5" s="39">
        <f>IF('F.1'!H5&gt;'F.1'!I5,AD$5,AE$5)</f>
        <v>1</v>
      </c>
      <c r="L5" s="39">
        <f>IF('F.1'!H5='F.1'!I5,AD$5,AE$5)</f>
        <v>0</v>
      </c>
      <c r="M5" s="39">
        <f>IF('F.1'!H5&lt;'F.1'!I5,AD$5,AE$5)</f>
        <v>0</v>
      </c>
      <c r="N5" s="40" t="str">
        <f>'T.'!B8</f>
        <v>EYYÜBİYE BLD.</v>
      </c>
      <c r="O5" s="39">
        <f>IF('F.1'!H5&lt;'F.1'!I5,AD$5,AE$5)</f>
        <v>0</v>
      </c>
      <c r="P5" s="39">
        <f>IF('F.1'!H5='F.1'!I5,AD$5,AE$5)</f>
        <v>0</v>
      </c>
      <c r="Q5" s="39">
        <f>IF('F.1'!H5&gt;'F.1'!I5,AD$5,AE$5)</f>
        <v>1</v>
      </c>
      <c r="R5" s="23"/>
      <c r="S5" s="65" t="str">
        <f>'T.'!B8</f>
        <v>EYYÜBİYE BLD.</v>
      </c>
      <c r="T5" s="64">
        <f>IF('F.1'!M5&gt;'F.1'!N5,AD$5,AE$5)</f>
        <v>0</v>
      </c>
      <c r="U5" s="64">
        <f>IF('F.1'!M5='F.1'!N5,AD$5,AE$5)</f>
        <v>1</v>
      </c>
      <c r="V5" s="64">
        <f>IF('F.1'!M5&lt;'F.1'!N5,AD$5,AE$5)</f>
        <v>0</v>
      </c>
      <c r="W5" s="65" t="str">
        <f>'T.'!B7</f>
        <v>EDESSA 7 YILDIZ</v>
      </c>
      <c r="X5" s="64">
        <f>IF('F.1'!M5&lt;'F.1'!N5,AD$5,AE$5)</f>
        <v>0</v>
      </c>
      <c r="Y5" s="64">
        <f>IF('F.1'!M5='F.1'!N5,AD$5,AE$5)</f>
        <v>1</v>
      </c>
      <c r="Z5" s="64">
        <f>IF('F.1'!M5&gt;'F.1'!N5,AD$5,AE$5)</f>
        <v>0</v>
      </c>
      <c r="AD5">
        <v>1</v>
      </c>
      <c r="AE5">
        <v>0</v>
      </c>
    </row>
    <row r="6" spans="1:26" ht="15" customHeight="1">
      <c r="A6" s="65" t="str">
        <f>'T.'!B8</f>
        <v>EYYÜBİYE BLD.</v>
      </c>
      <c r="B6" s="64">
        <f>IF('F.1'!C6&gt;'F.1'!D6,AD$5,AE$5)</f>
        <v>1</v>
      </c>
      <c r="C6" s="64">
        <f>IF('F.1'!C6='F.1'!D6,AD$5,AE$5)</f>
        <v>0</v>
      </c>
      <c r="D6" s="64">
        <f>IF('F.1'!C6&lt;'F.1'!D6,AD$5,AE$5)</f>
        <v>0</v>
      </c>
      <c r="E6" s="65" t="str">
        <f>'T.'!B16</f>
        <v>KARTAL GÜCÜ </v>
      </c>
      <c r="F6" s="64">
        <f>IF('F.1'!D6&gt;'F.1'!C6,AD$5,AE$5)</f>
        <v>0</v>
      </c>
      <c r="G6" s="64">
        <f>IF('F.1'!C6='F.1'!D6,AD$5,AE$5)</f>
        <v>0</v>
      </c>
      <c r="H6" s="64">
        <f>IF('F.1'!C6&gt;'F.1'!D6,AD$5,AE$5)</f>
        <v>1</v>
      </c>
      <c r="I6" s="19"/>
      <c r="J6" s="40" t="str">
        <f>'T.'!B13</f>
        <v>V.ŞEHİR SPOR</v>
      </c>
      <c r="K6" s="39">
        <f>IF('F.1'!H6&gt;'F.1'!I6,AD$5,AE$5)</f>
        <v>1</v>
      </c>
      <c r="L6" s="39">
        <f>IF('F.1'!H6='F.1'!I6,AD$5,AE$5)</f>
        <v>0</v>
      </c>
      <c r="M6" s="39">
        <f>IF('F.1'!H6&lt;'F.1'!I6,AD$5,AE$5)</f>
        <v>0</v>
      </c>
      <c r="N6" s="40" t="str">
        <f>'T.'!B12</f>
        <v>C.PINAR SPOR</v>
      </c>
      <c r="O6" s="39">
        <f>IF('F.1'!H6&lt;'F.1'!I6,AD$5,AE$5)</f>
        <v>0</v>
      </c>
      <c r="P6" s="39">
        <f>IF('F.1'!H6='F.1'!I6,AD$5,AE$5)</f>
        <v>0</v>
      </c>
      <c r="Q6" s="39">
        <f>IF('F.1'!H6&gt;'F.1'!I6,AD$5,AE$5)</f>
        <v>1</v>
      </c>
      <c r="R6" s="23"/>
      <c r="S6" s="65" t="str">
        <f>'T.'!B9</f>
        <v>YENİ HARRAN SPOR</v>
      </c>
      <c r="T6" s="64">
        <f>IF('F.1'!M6&gt;'F.1'!N6,AD$5,AE$5)</f>
        <v>0</v>
      </c>
      <c r="U6" s="64">
        <f>IF('F.1'!M6='F.1'!N6,AD$5,AE$5)</f>
        <v>0</v>
      </c>
      <c r="V6" s="64">
        <f>IF('F.1'!M6&lt;'F.1'!N6,AD$5,AE$5)</f>
        <v>1</v>
      </c>
      <c r="W6" s="65" t="str">
        <f>'T.'!B6</f>
        <v>Ş.URFA B.ŞEHİR BLD.</v>
      </c>
      <c r="X6" s="64">
        <f>IF('F.1'!M6&lt;'F.1'!N6,AD$5,AE$5)</f>
        <v>1</v>
      </c>
      <c r="Y6" s="64">
        <f>IF('F.1'!M6='F.1'!N6,AD$5,AE$5)</f>
        <v>0</v>
      </c>
      <c r="Z6" s="64">
        <f>IF('F.1'!M6&gt;'F.1'!N6,AD$5,AE$5)</f>
        <v>0</v>
      </c>
    </row>
    <row r="7" spans="1:26" ht="15" customHeight="1">
      <c r="A7" s="65" t="str">
        <f>'T.'!B9</f>
        <v>YENİ HARRAN SPOR</v>
      </c>
      <c r="B7" s="64">
        <f>IF('F.1'!C7&gt;'F.1'!D7,AD$5,AE$5)</f>
        <v>0</v>
      </c>
      <c r="C7" s="64">
        <f>IF('F.1'!C7='F.1'!D7,AD$5,AE$5)</f>
        <v>0</v>
      </c>
      <c r="D7" s="64">
        <f>IF('F.1'!C7&lt;'F.1'!D7,AD$5,AE$5)</f>
        <v>1</v>
      </c>
      <c r="E7" s="65" t="str">
        <f>'T.'!B15</f>
        <v>K.KÖPRÜ BLD. SPOR</v>
      </c>
      <c r="F7" s="64">
        <f>IF('F.1'!D7&gt;'F.1'!C7,AD$5,AE$5)</f>
        <v>1</v>
      </c>
      <c r="G7" s="64">
        <f>IF('F.1'!C7='F.1'!D7,AD$5,AE$5)</f>
        <v>0</v>
      </c>
      <c r="H7" s="64">
        <f>IF('F.1'!C7&gt;'F.1'!D7,AD$5,AE$5)</f>
        <v>0</v>
      </c>
      <c r="I7" s="19"/>
      <c r="J7" s="40" t="str">
        <f>'T.'!B14</f>
        <v>ŞANLIURFASPOR</v>
      </c>
      <c r="K7" s="39">
        <f>IF('F.1'!H7&gt;'F.1'!I7,AD$5,AE$5)</f>
        <v>1</v>
      </c>
      <c r="L7" s="39">
        <f>IF('F.1'!H7='F.1'!I7,AD$5,AE$5)</f>
        <v>0</v>
      </c>
      <c r="M7" s="39">
        <f>IF('F.1'!H7&lt;'F.1'!I7,AD$5,AE$5)</f>
        <v>0</v>
      </c>
      <c r="N7" s="40" t="str">
        <f>'T.'!B11</f>
        <v>C.PINAR EĞİTİM SPOR</v>
      </c>
      <c r="O7" s="39">
        <f>IF('F.1'!H7&lt;'F.1'!I7,AD$5,AE$5)</f>
        <v>0</v>
      </c>
      <c r="P7" s="39">
        <f>IF('F.1'!H7='F.1'!I7,AD$5,AE$5)</f>
        <v>0</v>
      </c>
      <c r="Q7" s="39">
        <f>IF('F.1'!H7&gt;'F.1'!I7,AD$5,AE$5)</f>
        <v>1</v>
      </c>
      <c r="R7" s="23"/>
      <c r="S7" s="65" t="str">
        <f>'T.'!B10</f>
        <v>ANADOLU GENÇLİK SPOR</v>
      </c>
      <c r="T7" s="64">
        <f>IF('F.1'!M7&gt;'F.1'!N7,AD$5,AE$5)</f>
        <v>1</v>
      </c>
      <c r="U7" s="64">
        <f>IF('F.1'!M7='F.1'!N7,AD$5,AE$5)</f>
        <v>0</v>
      </c>
      <c r="V7" s="64">
        <f>IF('F.1'!M7&lt;'F.1'!N7,AD$5,AE$5)</f>
        <v>0</v>
      </c>
      <c r="W7" s="65" t="str">
        <f>'T.'!B16</f>
        <v>KARTAL GÜCÜ </v>
      </c>
      <c r="X7" s="64">
        <f>IF('F.1'!M7&lt;'F.1'!N7,AD$5,AE$5)</f>
        <v>0</v>
      </c>
      <c r="Y7" s="64">
        <f>IF('F.1'!M7='F.1'!N7,AD$5,AE$5)</f>
        <v>0</v>
      </c>
      <c r="Z7" s="64">
        <f>IF('F.1'!M7&gt;'F.1'!N7,AD$5,AE$5)</f>
        <v>1</v>
      </c>
    </row>
    <row r="8" spans="1:26" ht="15" customHeight="1">
      <c r="A8" s="65" t="str">
        <f>'T.'!B10</f>
        <v>ANADOLU GENÇLİK SPOR</v>
      </c>
      <c r="B8" s="64">
        <f>IF('F.1'!C8&gt;'F.1'!D8,AD$5,AE$5)</f>
        <v>0</v>
      </c>
      <c r="C8" s="64">
        <f>IF('F.1'!C8='F.1'!D8,AD$5,AE$5)</f>
        <v>0</v>
      </c>
      <c r="D8" s="64">
        <f>IF('F.1'!C8&lt;'F.1'!D8,AD$5,AE$5)</f>
        <v>1</v>
      </c>
      <c r="E8" s="65" t="str">
        <f>'T.'!B14</f>
        <v>ŞANLIURFASPOR</v>
      </c>
      <c r="F8" s="64">
        <f>IF('F.1'!D8&gt;'F.1'!C8,AD$5,AE$5)</f>
        <v>1</v>
      </c>
      <c r="G8" s="64">
        <f>IF('F.1'!C8='F.1'!D8,AD$5,AE$5)</f>
        <v>0</v>
      </c>
      <c r="H8" s="64">
        <f>IF('F.1'!C8&gt;'F.1'!D8,AD$5,AE$5)</f>
        <v>0</v>
      </c>
      <c r="I8" s="19"/>
      <c r="J8" s="40" t="str">
        <f>'T.'!B15</f>
        <v>K.KÖPRÜ BLD. SPOR</v>
      </c>
      <c r="K8" s="39">
        <f>IF('F.1'!H8&gt;'F.1'!I8,AD$5,AE$5)</f>
        <v>1</v>
      </c>
      <c r="L8" s="39">
        <f>IF('F.1'!H8='F.1'!I8,AD$5,AE$5)</f>
        <v>0</v>
      </c>
      <c r="M8" s="39">
        <f>IF('F.1'!H8&lt;'F.1'!I8,AD$5,AE$5)</f>
        <v>0</v>
      </c>
      <c r="N8" s="40" t="str">
        <f>'T.'!B10</f>
        <v>ANADOLU GENÇLİK SPOR</v>
      </c>
      <c r="O8" s="39">
        <f>IF('F.1'!H8&lt;'F.1'!I8,AD$5,AE$5)</f>
        <v>0</v>
      </c>
      <c r="P8" s="39">
        <f>IF('F.1'!H8='F.1'!I8,AD$5,AE$5)</f>
        <v>0</v>
      </c>
      <c r="Q8" s="39">
        <f>IF('F.1'!H8&gt;'F.1'!I8,AD$5,AE$5)</f>
        <v>1</v>
      </c>
      <c r="R8" s="23"/>
      <c r="S8" s="65" t="str">
        <f>'T.'!B11</f>
        <v>C.PINAR EĞİTİM SPOR</v>
      </c>
      <c r="T8" s="64">
        <f>IF('F.1'!M8&gt;'F.1'!N8,AD$5,AE$5)</f>
        <v>1</v>
      </c>
      <c r="U8" s="64">
        <f>IF('F.1'!M8='F.1'!N8,AD$5,AE$5)</f>
        <v>0</v>
      </c>
      <c r="V8" s="64">
        <f>IF('F.1'!M8&lt;'F.1'!N8,AD$5,AE$5)</f>
        <v>0</v>
      </c>
      <c r="W8" s="65" t="str">
        <f>'T.'!B15</f>
        <v>K.KÖPRÜ BLD. SPOR</v>
      </c>
      <c r="X8" s="64">
        <f>IF('F.1'!M8&lt;'F.1'!N8,AD$5,AE$5)</f>
        <v>0</v>
      </c>
      <c r="Y8" s="64">
        <f>IF('F.1'!M8='F.1'!N8,AD$5,AE$5)</f>
        <v>0</v>
      </c>
      <c r="Z8" s="64">
        <f>IF('F.1'!M8&gt;'F.1'!N8,AD$5,AE$5)</f>
        <v>1</v>
      </c>
    </row>
    <row r="9" spans="1:26" ht="15" customHeight="1">
      <c r="A9" s="65" t="str">
        <f>'T.'!B11</f>
        <v>C.PINAR EĞİTİM SPOR</v>
      </c>
      <c r="B9" s="64">
        <f>IF('F.1'!C9&gt;'F.1'!D9,AD$5,AE$5)</f>
        <v>1</v>
      </c>
      <c r="C9" s="64">
        <f>IF('F.1'!C9='F.1'!D9,AD$5,AE$5)</f>
        <v>0</v>
      </c>
      <c r="D9" s="64">
        <f>IF('F.1'!C9&lt;'F.1'!D9,AD$5,AE$5)</f>
        <v>0</v>
      </c>
      <c r="E9" s="65" t="str">
        <f>'T.'!B13</f>
        <v>V.ŞEHİR SPOR</v>
      </c>
      <c r="F9" s="64">
        <f>IF('F.1'!D9&gt;'F.1'!C9,AD$5,AE$5)</f>
        <v>0</v>
      </c>
      <c r="G9" s="64">
        <f>IF('F.1'!C9='F.1'!D9,AD$5,AE$5)</f>
        <v>0</v>
      </c>
      <c r="H9" s="64">
        <f>IF('F.1'!C9&gt;'F.1'!D9,AD$5,AE$5)</f>
        <v>1</v>
      </c>
      <c r="I9" s="19"/>
      <c r="J9" s="40" t="str">
        <f>'T.'!B16</f>
        <v>KARTAL GÜCÜ </v>
      </c>
      <c r="K9" s="39">
        <f>IF('F.1'!H9&gt;'F.1'!I9,AD$5,AE$5)</f>
        <v>0</v>
      </c>
      <c r="L9" s="39">
        <f>IF('F.1'!H9='F.1'!I9,AD$5,AE$5)</f>
        <v>0</v>
      </c>
      <c r="M9" s="39">
        <f>IF('F.1'!H9&lt;'F.1'!I9,AD$5,AE$5)</f>
        <v>1</v>
      </c>
      <c r="N9" s="40" t="str">
        <f>'T.'!B9</f>
        <v>YENİ HARRAN SPOR</v>
      </c>
      <c r="O9" s="39">
        <f>IF('F.1'!H9&lt;'F.1'!I9,AD$5,AE$5)</f>
        <v>1</v>
      </c>
      <c r="P9" s="39">
        <f>IF('F.1'!H9='F.1'!I9,AD$5,AE$5)</f>
        <v>0</v>
      </c>
      <c r="Q9" s="39">
        <f>IF('F.1'!H9&gt;'F.1'!I9,AD$5,AE$5)</f>
        <v>0</v>
      </c>
      <c r="R9" s="23"/>
      <c r="S9" s="65" t="str">
        <f>'T.'!B12</f>
        <v>C.PINAR SPOR</v>
      </c>
      <c r="T9" s="64">
        <f>IF('F.1'!M9&gt;'F.1'!N9,AD$5,AE$5)</f>
        <v>0</v>
      </c>
      <c r="U9" s="64">
        <f>IF('F.1'!M9='F.1'!N9,AD$5,AE$5)</f>
        <v>0</v>
      </c>
      <c r="V9" s="64">
        <f>IF('F.1'!M9&lt;'F.1'!N9,AD$5,AE$5)</f>
        <v>1</v>
      </c>
      <c r="W9" s="65" t="str">
        <f>'T.'!B14</f>
        <v>ŞANLIURFASPOR</v>
      </c>
      <c r="X9" s="64">
        <f>IF('F.1'!M9&lt;'F.1'!N9,AD$5,AE$5)</f>
        <v>1</v>
      </c>
      <c r="Y9" s="64">
        <f>IF('F.1'!M9='F.1'!N9,AD$5,AE$5)</f>
        <v>0</v>
      </c>
      <c r="Z9" s="64">
        <f>IF('F.1'!M9&gt;'F.1'!N9,AD$5,AE$5)</f>
        <v>0</v>
      </c>
    </row>
    <row r="10" spans="1:26" ht="15" customHeight="1">
      <c r="A10" s="65" t="str">
        <f>'T.'!B12</f>
        <v>C.PINAR SPOR</v>
      </c>
      <c r="B10" s="64">
        <f>IF('F.1'!C10&gt;'F.1'!D10,AE$5,AE$5)</f>
        <v>0</v>
      </c>
      <c r="C10" s="64">
        <f>IF('F.1'!C10='F.1'!D10,AE$5,AE$5)</f>
        <v>0</v>
      </c>
      <c r="D10" s="64">
        <f>IF('F.1'!C10&lt;'F.1'!D10,AE$5,AE$5)</f>
        <v>0</v>
      </c>
      <c r="E10" s="65" t="str">
        <f>'T.'!B17</f>
        <v>BAY</v>
      </c>
      <c r="F10" s="64">
        <f>IF('F.1'!D10&gt;'F.1'!C10,AE$5,AE$5)</f>
        <v>0</v>
      </c>
      <c r="G10" s="64">
        <f>IF('F.1'!C10='F.1'!D10,AE$5,AE$5)</f>
        <v>0</v>
      </c>
      <c r="H10" s="64">
        <f>IF('F.1'!C10&gt;'F.1'!D10,AE$5,AE$5)</f>
        <v>0</v>
      </c>
      <c r="I10" s="19"/>
      <c r="J10" s="40" t="str">
        <f>'T.'!B7</f>
        <v>EDESSA 7 YILDIZ</v>
      </c>
      <c r="K10" s="39">
        <f>IF('F.1'!H10&gt;'F.1'!I10,AE$5,AE$5)</f>
        <v>0</v>
      </c>
      <c r="L10" s="39">
        <f>IF('F.1'!H10='F.1'!I10,AE$5,AE$5)</f>
        <v>0</v>
      </c>
      <c r="M10" s="39">
        <f>IF('F.1'!H10&lt;'F.1'!I10,AE$5,AE$5)</f>
        <v>0</v>
      </c>
      <c r="N10" s="40" t="str">
        <f>'T.'!B17</f>
        <v>BAY</v>
      </c>
      <c r="O10" s="39">
        <f>IF('F.1'!H10&lt;'F.1'!I10,AE$5,AE$5)</f>
        <v>0</v>
      </c>
      <c r="P10" s="39">
        <f>IF('F.1'!H10='F.1'!I10,AE$5,AE$5)</f>
        <v>0</v>
      </c>
      <c r="Q10" s="39">
        <f>IF('F.1'!H10&gt;'F.1'!I10,AE$5,AE$5)</f>
        <v>0</v>
      </c>
      <c r="R10" s="23"/>
      <c r="S10" s="65" t="str">
        <f>'T.'!B13</f>
        <v>V.ŞEHİR SPOR</v>
      </c>
      <c r="T10" s="64">
        <f>IF('F.1'!M10&gt;'F.1'!N10,AE$5,AE$5)</f>
        <v>0</v>
      </c>
      <c r="U10" s="64">
        <f>IF('F.1'!M10='F.1'!N10,AE$5,AE$5)</f>
        <v>0</v>
      </c>
      <c r="V10" s="64">
        <f>IF('F.1'!M10&lt;'F.1'!N10,AE$5,AE$5)</f>
        <v>0</v>
      </c>
      <c r="W10" s="65" t="str">
        <f>'T.'!B17</f>
        <v>BAY</v>
      </c>
      <c r="X10" s="64">
        <f>IF('F.1'!M10&lt;'F.1'!N10,AE$5,AE$5)</f>
        <v>0</v>
      </c>
      <c r="Y10" s="64">
        <f>IF('F.1'!M10='F.1'!N10,AE$5,AE$5)</f>
        <v>0</v>
      </c>
      <c r="Z10" s="64">
        <f>IF('F.1'!M10&gt;'F.1'!N10,AE$5,AE$5)</f>
        <v>0</v>
      </c>
    </row>
    <row r="11" spans="1:21" ht="9" customHeight="1">
      <c r="A11" s="24"/>
      <c r="B11" s="19"/>
      <c r="C11" s="19"/>
      <c r="D11" s="19"/>
      <c r="E11" s="19"/>
      <c r="F11" s="24"/>
      <c r="G11" s="24"/>
      <c r="H11" s="24"/>
      <c r="I11" s="24"/>
      <c r="J11" s="24"/>
      <c r="K11" s="19"/>
      <c r="L11" s="19"/>
      <c r="M11" s="19"/>
      <c r="N11" s="19"/>
      <c r="O11" s="24"/>
      <c r="P11" s="24"/>
      <c r="Q11" s="24"/>
      <c r="R11" s="23"/>
      <c r="S11" s="23"/>
      <c r="T11" s="23"/>
      <c r="U11" s="18"/>
    </row>
    <row r="12" spans="1:26" ht="21" customHeight="1">
      <c r="A12" s="129" t="s">
        <v>3</v>
      </c>
      <c r="B12" s="129"/>
      <c r="C12" s="129"/>
      <c r="D12" s="129"/>
      <c r="E12" s="129"/>
      <c r="F12" s="129"/>
      <c r="G12" s="129"/>
      <c r="H12" s="129"/>
      <c r="I12" s="21"/>
      <c r="J12" s="130" t="s">
        <v>4</v>
      </c>
      <c r="K12" s="130"/>
      <c r="L12" s="130"/>
      <c r="M12" s="130"/>
      <c r="N12" s="130"/>
      <c r="O12" s="130"/>
      <c r="P12" s="130"/>
      <c r="Q12" s="130"/>
      <c r="R12" s="23"/>
      <c r="S12" s="129" t="s">
        <v>5</v>
      </c>
      <c r="T12" s="129"/>
      <c r="U12" s="129"/>
      <c r="V12" s="129"/>
      <c r="W12" s="129"/>
      <c r="X12" s="129"/>
      <c r="Y12" s="129"/>
      <c r="Z12" s="129"/>
    </row>
    <row r="13" spans="1:26" ht="18" customHeight="1">
      <c r="A13" s="129" t="s">
        <v>28</v>
      </c>
      <c r="B13" s="129"/>
      <c r="C13" s="129"/>
      <c r="D13" s="129"/>
      <c r="E13" s="129" t="s">
        <v>29</v>
      </c>
      <c r="F13" s="129"/>
      <c r="G13" s="129"/>
      <c r="H13" s="129"/>
      <c r="I13" s="21"/>
      <c r="J13" s="130" t="s">
        <v>28</v>
      </c>
      <c r="K13" s="130"/>
      <c r="L13" s="130"/>
      <c r="M13" s="130"/>
      <c r="N13" s="63"/>
      <c r="O13" s="130" t="s">
        <v>29</v>
      </c>
      <c r="P13" s="130"/>
      <c r="Q13" s="130"/>
      <c r="R13" s="23"/>
      <c r="S13" s="129" t="s">
        <v>28</v>
      </c>
      <c r="T13" s="129"/>
      <c r="U13" s="129"/>
      <c r="V13" s="129"/>
      <c r="W13" s="38"/>
      <c r="X13" s="129" t="s">
        <v>29</v>
      </c>
      <c r="Y13" s="129"/>
      <c r="Z13" s="129"/>
    </row>
    <row r="14" spans="1:26" ht="18" customHeight="1">
      <c r="A14" s="38" t="s">
        <v>31</v>
      </c>
      <c r="B14" s="38" t="s">
        <v>19</v>
      </c>
      <c r="C14" s="38" t="s">
        <v>20</v>
      </c>
      <c r="D14" s="38" t="s">
        <v>21</v>
      </c>
      <c r="E14" s="38" t="s">
        <v>31</v>
      </c>
      <c r="F14" s="38" t="s">
        <v>19</v>
      </c>
      <c r="G14" s="38" t="s">
        <v>20</v>
      </c>
      <c r="H14" s="38" t="s">
        <v>21</v>
      </c>
      <c r="I14" s="21"/>
      <c r="J14" s="63" t="s">
        <v>31</v>
      </c>
      <c r="K14" s="63" t="s">
        <v>19</v>
      </c>
      <c r="L14" s="63" t="s">
        <v>20</v>
      </c>
      <c r="M14" s="63" t="s">
        <v>21</v>
      </c>
      <c r="N14" s="63" t="s">
        <v>31</v>
      </c>
      <c r="O14" s="63" t="s">
        <v>19</v>
      </c>
      <c r="P14" s="63" t="s">
        <v>20</v>
      </c>
      <c r="Q14" s="63" t="s">
        <v>21</v>
      </c>
      <c r="R14" s="23"/>
      <c r="S14" s="38" t="s">
        <v>31</v>
      </c>
      <c r="T14" s="38" t="s">
        <v>19</v>
      </c>
      <c r="U14" s="38" t="s">
        <v>20</v>
      </c>
      <c r="V14" s="38" t="s">
        <v>21</v>
      </c>
      <c r="W14" s="38" t="s">
        <v>31</v>
      </c>
      <c r="X14" s="38" t="s">
        <v>19</v>
      </c>
      <c r="Y14" s="38" t="s">
        <v>20</v>
      </c>
      <c r="Z14" s="38" t="s">
        <v>21</v>
      </c>
    </row>
    <row r="15" spans="1:26" ht="15" customHeight="1">
      <c r="A15" s="40" t="str">
        <f>'T.'!B6</f>
        <v>Ş.URFA B.ŞEHİR BLD.</v>
      </c>
      <c r="B15" s="39">
        <f>IF('F.1'!C15&gt;'F.1'!D15,AD$5,AE$5)</f>
        <v>1</v>
      </c>
      <c r="C15" s="39">
        <f>IF('F.1'!C15='F.1'!D15,AD$5,AE$5)</f>
        <v>0</v>
      </c>
      <c r="D15" s="39">
        <f>IF('F.1'!C15&lt;'F.1'!D15,AD$5,AE$5)</f>
        <v>0</v>
      </c>
      <c r="E15" s="40" t="str">
        <f>'T.'!B10</f>
        <v>ANADOLU GENÇLİK SPOR</v>
      </c>
      <c r="F15" s="39">
        <f>IF('F.1'!D15&gt;'F.1'!C15,AD$5,AE$5)</f>
        <v>0</v>
      </c>
      <c r="G15" s="39">
        <f>IF('F.1'!C15='F.1'!D15,AD$5,AE$5)</f>
        <v>0</v>
      </c>
      <c r="H15" s="39">
        <f>IF('F.1'!C15&gt;'F.1'!D15,AD$5,AE$5)</f>
        <v>1</v>
      </c>
      <c r="I15" s="19"/>
      <c r="J15" s="65" t="str">
        <f>'T.'!B9</f>
        <v>YENİ HARRAN SPOR</v>
      </c>
      <c r="K15" s="64">
        <f>IF('F.1'!H15&gt;'F.1'!I15,AD$5,AE$5)</f>
        <v>0</v>
      </c>
      <c r="L15" s="64">
        <f>IF('F.1'!H15='F.1'!I15,AD$5,AE$5)</f>
        <v>0</v>
      </c>
      <c r="M15" s="64">
        <f>IF('F.1'!H15&lt;'F.1'!I15,AD$5,AE$5)</f>
        <v>1</v>
      </c>
      <c r="N15" s="65" t="str">
        <f>'T.'!B8</f>
        <v>EYYÜBİYE BLD.</v>
      </c>
      <c r="O15" s="64">
        <f>IF('F.1'!H15&lt;'F.1'!I15,AD$5,AE$5)</f>
        <v>1</v>
      </c>
      <c r="P15" s="64">
        <f>IF('F.1'!H15='F.1'!I15,AD$5,AE$5)</f>
        <v>0</v>
      </c>
      <c r="Q15" s="64">
        <f>IF('F.1'!H15&gt;'F.1'!I15,AD$5,AE$5)</f>
        <v>0</v>
      </c>
      <c r="R15" s="23"/>
      <c r="S15" s="40" t="str">
        <f>'T.'!B6</f>
        <v>Ş.URFA B.ŞEHİR BLD.</v>
      </c>
      <c r="T15" s="39">
        <f>IF('F.1'!M15&gt;'F.1'!N15,AD$5,AE$5)</f>
        <v>0</v>
      </c>
      <c r="U15" s="39">
        <f>IF('F.1'!M15='F.1'!N15,AD$5,AE$5)</f>
        <v>1</v>
      </c>
      <c r="V15" s="39">
        <f>IF('F.1'!M15&lt;'F.1'!N15,AD$5,AE$5)</f>
        <v>0</v>
      </c>
      <c r="W15" s="40" t="str">
        <f>'T.'!B12</f>
        <v>C.PINAR SPOR</v>
      </c>
      <c r="X15" s="39">
        <f>IF('F.1'!M15&lt;'F.1'!N15,AD$5,AE$5)</f>
        <v>0</v>
      </c>
      <c r="Y15" s="39">
        <f>IF('F.1'!M15='F.1'!N15,AD$5,AE$5)</f>
        <v>1</v>
      </c>
      <c r="Z15" s="39">
        <f>IF('F.1'!M15&gt;'F.1'!N15,AD$5,AE$5)</f>
        <v>0</v>
      </c>
    </row>
    <row r="16" spans="1:26" ht="15" customHeight="1">
      <c r="A16" s="40" t="str">
        <f>'T.'!B7</f>
        <v>EDESSA 7 YILDIZ</v>
      </c>
      <c r="B16" s="39">
        <f>IF('F.1'!C16&gt;'F.1'!D16,AD$5,AE$5)</f>
        <v>1</v>
      </c>
      <c r="C16" s="39">
        <f>IF('F.1'!C16='F.1'!D16,AD$5,AE$5)</f>
        <v>0</v>
      </c>
      <c r="D16" s="39">
        <f>IF('F.1'!C16&lt;'F.1'!D16,AD$5,AE$5)</f>
        <v>0</v>
      </c>
      <c r="E16" s="40" t="str">
        <f>'T.'!B9</f>
        <v>YENİ HARRAN SPOR</v>
      </c>
      <c r="F16" s="39">
        <f>IF('F.1'!D16&gt;'F.1'!C16,AD$5,AE$5)</f>
        <v>0</v>
      </c>
      <c r="G16" s="39">
        <f>IF('F.1'!C16='F.1'!D16,AD$5,AE$5)</f>
        <v>0</v>
      </c>
      <c r="H16" s="39">
        <f>IF('F.1'!C16&gt;'F.1'!D16,AD$5,AE$5)</f>
        <v>1</v>
      </c>
      <c r="I16" s="19"/>
      <c r="J16" s="65" t="str">
        <f>'T.'!B10</f>
        <v>ANADOLU GENÇLİK SPOR</v>
      </c>
      <c r="K16" s="64">
        <f>IF('F.1'!H16&gt;'F.1'!I16,AD$5,AE$5)</f>
        <v>0</v>
      </c>
      <c r="L16" s="64">
        <f>IF('F.1'!H16='F.1'!I16,AD$5,AE$5)</f>
        <v>0</v>
      </c>
      <c r="M16" s="64">
        <f>IF('F.1'!H16&lt;'F.1'!I16,AD$5,AE$5)</f>
        <v>1</v>
      </c>
      <c r="N16" s="65" t="str">
        <f>'T.'!B7</f>
        <v>EDESSA 7 YILDIZ</v>
      </c>
      <c r="O16" s="64">
        <f>IF('F.1'!H16&lt;'F.1'!I16,AD$5,AE$5)</f>
        <v>1</v>
      </c>
      <c r="P16" s="64">
        <f>IF('F.1'!H16='F.1'!I16,AD$5,AE$5)</f>
        <v>0</v>
      </c>
      <c r="Q16" s="64">
        <f>IF('F.1'!H16&gt;'F.1'!I16,AD$5,AE$5)</f>
        <v>0</v>
      </c>
      <c r="R16" s="23"/>
      <c r="S16" s="40" t="str">
        <f>'T.'!B7</f>
        <v>EDESSA 7 YILDIZ</v>
      </c>
      <c r="T16" s="39">
        <f>IF('F.1'!M16&gt;'F.1'!N16,AD$5,AE$5)</f>
        <v>0</v>
      </c>
      <c r="U16" s="39">
        <f>IF('F.1'!M16='F.1'!N16,AD$5,AE$5)</f>
        <v>1</v>
      </c>
      <c r="V16" s="39">
        <f>IF('F.1'!M16&lt;'F.1'!N16,AD$5,AE$5)</f>
        <v>0</v>
      </c>
      <c r="W16" s="40" t="str">
        <f>'T.'!B11</f>
        <v>C.PINAR EĞİTİM SPOR</v>
      </c>
      <c r="X16" s="39">
        <f>IF('F.1'!M16&lt;'F.1'!N16,AD$5,AE$5)</f>
        <v>0</v>
      </c>
      <c r="Y16" s="39">
        <f>IF('F.1'!M16='F.1'!N16,AD$5,AE$5)</f>
        <v>1</v>
      </c>
      <c r="Z16" s="39">
        <f>IF('F.1'!M16&gt;'F.1'!N16,AD$5,AE$5)</f>
        <v>0</v>
      </c>
    </row>
    <row r="17" spans="1:26" ht="15" customHeight="1">
      <c r="A17" s="40" t="str">
        <f>'T.'!B14</f>
        <v>ŞANLIURFASPOR</v>
      </c>
      <c r="B17" s="39">
        <f>IF('F.1'!C17&gt;'F.1'!D17,AD$5,AE$5)</f>
        <v>1</v>
      </c>
      <c r="C17" s="39">
        <f>IF('F.1'!C17='F.1'!D17,AD$5,AE$5)</f>
        <v>0</v>
      </c>
      <c r="D17" s="39">
        <f>IF('F.1'!C17&lt;'F.1'!D17,AD$5,AE$5)</f>
        <v>0</v>
      </c>
      <c r="E17" s="40" t="str">
        <f>'T.'!B13</f>
        <v>V.ŞEHİR SPOR</v>
      </c>
      <c r="F17" s="39">
        <f>IF('F.1'!D17&gt;'F.1'!C17,AD$5,AE$5)</f>
        <v>0</v>
      </c>
      <c r="G17" s="39">
        <f>IF('F.1'!C17='F.1'!D17,AD$5,AE$5)</f>
        <v>0</v>
      </c>
      <c r="H17" s="39">
        <f>IF('F.1'!C17&gt;'F.1'!D17,AD$5,AE$5)</f>
        <v>1</v>
      </c>
      <c r="I17" s="19"/>
      <c r="J17" s="65" t="str">
        <f>'T.'!B11</f>
        <v>C.PINAR EĞİTİM SPOR</v>
      </c>
      <c r="K17" s="64">
        <f>IF('F.1'!H17&gt;'F.1'!I17,AD$5,AE$5)</f>
        <v>0</v>
      </c>
      <c r="L17" s="64">
        <f>IF('F.1'!H17='F.1'!I17,AD$5,AE$5)</f>
        <v>0</v>
      </c>
      <c r="M17" s="64">
        <f>IF('F.1'!H17&lt;'F.1'!I17,AD$5,AE$5)</f>
        <v>1</v>
      </c>
      <c r="N17" s="65" t="str">
        <f>'T.'!B6</f>
        <v>Ş.URFA B.ŞEHİR BLD.</v>
      </c>
      <c r="O17" s="64">
        <f>IF('F.1'!H17&lt;'F.1'!I17,AD$5,AE$5)</f>
        <v>1</v>
      </c>
      <c r="P17" s="64">
        <f>IF('F.1'!H17='F.1'!I17,AD$5,AE$5)</f>
        <v>0</v>
      </c>
      <c r="Q17" s="64">
        <f>IF('F.1'!H17&gt;'F.1'!I17,AD$5,AE$5)</f>
        <v>0</v>
      </c>
      <c r="R17" s="23"/>
      <c r="S17" s="40" t="str">
        <f>'T.'!B8</f>
        <v>EYYÜBİYE BLD.</v>
      </c>
      <c r="T17" s="39">
        <f>IF('F.1'!M17&gt;'F.1'!N17,AD$5,AE$5)</f>
        <v>0</v>
      </c>
      <c r="U17" s="39">
        <f>IF('F.1'!M17='F.1'!N17,AD$5,AE$5)</f>
        <v>1</v>
      </c>
      <c r="V17" s="39">
        <f>IF('F.1'!M17&lt;'F.1'!N17,AD$5,AE$5)</f>
        <v>0</v>
      </c>
      <c r="W17" s="40" t="str">
        <f>'T.'!B10</f>
        <v>ANADOLU GENÇLİK SPOR</v>
      </c>
      <c r="X17" s="39">
        <f>IF('F.1'!M17&lt;'F.1'!N17,AD$5,AE$5)</f>
        <v>0</v>
      </c>
      <c r="Y17" s="39">
        <f>IF('F.1'!M17='F.1'!N17,AD$5,AE$5)</f>
        <v>1</v>
      </c>
      <c r="Z17" s="39">
        <f>IF('F.1'!M17&gt;'F.1'!N17,AD$5,AE$5)</f>
        <v>0</v>
      </c>
    </row>
    <row r="18" spans="1:26" ht="15" customHeight="1">
      <c r="A18" s="40" t="str">
        <f>'T.'!B15</f>
        <v>K.KÖPRÜ BLD. SPOR</v>
      </c>
      <c r="B18" s="39">
        <f>IF('F.1'!C18&gt;'F.1'!D18,AD$5,AE$5)</f>
        <v>1</v>
      </c>
      <c r="C18" s="39">
        <f>IF('F.1'!C18='F.1'!D18,AD$5,AE$5)</f>
        <v>0</v>
      </c>
      <c r="D18" s="39">
        <f>IF('F.1'!C18&lt;'F.1'!D18,AD$5,AE$5)</f>
        <v>0</v>
      </c>
      <c r="E18" s="40" t="str">
        <f>'T.'!B12</f>
        <v>C.PINAR SPOR</v>
      </c>
      <c r="F18" s="39">
        <f>IF('F.1'!D18&gt;'F.1'!C18,AD$5,AE$5)</f>
        <v>0</v>
      </c>
      <c r="G18" s="39">
        <f>IF('F.1'!C18='F.1'!D18,AD$5,AE$5)</f>
        <v>0</v>
      </c>
      <c r="H18" s="39">
        <f>IF('F.1'!C18&gt;'F.1'!D18,AD$5,AE$5)</f>
        <v>1</v>
      </c>
      <c r="I18" s="19"/>
      <c r="J18" s="65" t="str">
        <f>'T.'!B12</f>
        <v>C.PINAR SPOR</v>
      </c>
      <c r="K18" s="64">
        <f>IF('F.1'!H18&gt;'F.1'!I18,AD$5,AE$5)</f>
        <v>1</v>
      </c>
      <c r="L18" s="64">
        <f>IF('F.1'!H18='F.1'!I18,AD$5,AE$5)</f>
        <v>0</v>
      </c>
      <c r="M18" s="64">
        <f>IF('F.1'!H18&lt;'F.1'!I18,AD$5,AE$5)</f>
        <v>0</v>
      </c>
      <c r="N18" s="65" t="str">
        <f>'T.'!B16</f>
        <v>KARTAL GÜCÜ </v>
      </c>
      <c r="O18" s="64">
        <f>IF('F.1'!H18&lt;'F.1'!I18,AD$5,AE$5)</f>
        <v>0</v>
      </c>
      <c r="P18" s="64">
        <f>IF('F.1'!H18='F.1'!I18,AD$5,AE$5)</f>
        <v>0</v>
      </c>
      <c r="Q18" s="64">
        <f>IF('F.1'!H18&gt;'F.1'!I18,AD$5,AE$5)</f>
        <v>1</v>
      </c>
      <c r="R18" s="23"/>
      <c r="S18" s="40" t="str">
        <f>'T.'!B15</f>
        <v>K.KÖPRÜ BLD. SPOR</v>
      </c>
      <c r="T18" s="39">
        <f>IF('F.1'!M18&gt;'F.1'!N18,AD$5,AE$5)</f>
        <v>0</v>
      </c>
      <c r="U18" s="39">
        <f>IF('F.1'!M18='F.1'!N18,AD$5,AE$5)</f>
        <v>1</v>
      </c>
      <c r="V18" s="39">
        <f>IF('F.1'!M18&lt;'F.1'!N18,AD$5,AE$5)</f>
        <v>0</v>
      </c>
      <c r="W18" s="40" t="str">
        <f>'T.'!B14</f>
        <v>ŞANLIURFASPOR</v>
      </c>
      <c r="X18" s="39">
        <f>IF('F.1'!M18&lt;'F.1'!N18,AD$5,AE$5)</f>
        <v>0</v>
      </c>
      <c r="Y18" s="39">
        <f>IF('F.1'!M18='F.1'!N18,AD$5,AE$5)</f>
        <v>1</v>
      </c>
      <c r="Z18" s="39">
        <f>IF('F.1'!M18&gt;'F.1'!N18,AD$5,AE$5)</f>
        <v>0</v>
      </c>
    </row>
    <row r="19" spans="1:26" ht="15" customHeight="1">
      <c r="A19" s="40" t="str">
        <f>'T.'!B16</f>
        <v>KARTAL GÜCÜ </v>
      </c>
      <c r="B19" s="39">
        <f>IF('F.1'!C19&gt;'F.1'!D19,AD$5,AE$5)</f>
        <v>0</v>
      </c>
      <c r="C19" s="39">
        <f>IF('F.1'!C19='F.1'!D19,AD$5,AE$5)</f>
        <v>0</v>
      </c>
      <c r="D19" s="39">
        <f>IF('F.1'!C19&lt;'F.1'!D19,AD$5,AE$5)</f>
        <v>1</v>
      </c>
      <c r="E19" s="40" t="str">
        <f>'T.'!B11</f>
        <v>C.PINAR EĞİTİM SPOR</v>
      </c>
      <c r="F19" s="39">
        <f>IF('F.1'!D19&gt;'F.1'!C19,AD$5,AE$5)</f>
        <v>1</v>
      </c>
      <c r="G19" s="39">
        <f>IF('F.1'!C19='F.1'!D19,AD$5,AE$5)</f>
        <v>0</v>
      </c>
      <c r="H19" s="39">
        <f>IF('F.1'!C19&gt;'F.1'!D19,AD$5,AE$5)</f>
        <v>0</v>
      </c>
      <c r="I19" s="19"/>
      <c r="J19" s="65" t="str">
        <f>'T.'!B13</f>
        <v>V.ŞEHİR SPOR</v>
      </c>
      <c r="K19" s="64">
        <f>IF('F.1'!H19&gt;'F.1'!I19,AD$5,AE$5)</f>
        <v>1</v>
      </c>
      <c r="L19" s="64">
        <f>IF('F.1'!H19='F.1'!I19,AD$5,AE$5)</f>
        <v>0</v>
      </c>
      <c r="M19" s="64">
        <f>IF('F.1'!H19&lt;'F.1'!I19,AD$5,AE$5)</f>
        <v>0</v>
      </c>
      <c r="N19" s="65" t="str">
        <f>'T.'!B15</f>
        <v>K.KÖPRÜ BLD. SPOR</v>
      </c>
      <c r="O19" s="64">
        <f>IF('F.1'!H19&lt;'F.1'!I19,AD$5,AE$5)</f>
        <v>0</v>
      </c>
      <c r="P19" s="64">
        <f>IF('F.1'!H19='F.1'!I19,AD$5,AE$5)</f>
        <v>0</v>
      </c>
      <c r="Q19" s="64">
        <f>IF('F.1'!H19&gt;'F.1'!I19,AD$5,AE$5)</f>
        <v>1</v>
      </c>
      <c r="R19" s="23"/>
      <c r="S19" s="40" t="str">
        <f>'T.'!B16</f>
        <v>KARTAL GÜCÜ </v>
      </c>
      <c r="T19" s="39">
        <f>IF('F.1'!M19&gt;'F.1'!N19,AD$5,AE$5)</f>
        <v>0</v>
      </c>
      <c r="U19" s="39">
        <f>IF('F.1'!M19='F.1'!N19,AD$5,AE$5)</f>
        <v>1</v>
      </c>
      <c r="V19" s="39">
        <f>IF('F.1'!M19&lt;'F.1'!N19,AD$5,AE$5)</f>
        <v>0</v>
      </c>
      <c r="W19" s="40" t="str">
        <f>'T.'!B13</f>
        <v>V.ŞEHİR SPOR</v>
      </c>
      <c r="X19" s="39">
        <f>IF('F.1'!M19&lt;'F.1'!N19,AD$5,AE$5)</f>
        <v>0</v>
      </c>
      <c r="Y19" s="39">
        <f>IF('F.1'!M19='F.1'!N19,AD$5,AE$5)</f>
        <v>1</v>
      </c>
      <c r="Z19" s="39">
        <f>IF('F.1'!M19&gt;'F.1'!N19,AD$5,AE$5)</f>
        <v>0</v>
      </c>
    </row>
    <row r="20" spans="1:26" ht="15" customHeight="1">
      <c r="A20" s="40" t="str">
        <f>'T.'!B8</f>
        <v>EYYÜBİYE BLD.</v>
      </c>
      <c r="B20" s="39">
        <f>IF('F.1'!C20&gt;'F.1'!D20,AE$5,AE$5)</f>
        <v>0</v>
      </c>
      <c r="C20" s="39">
        <f>IF('F.1'!C20='F.1'!D20,AE$5,AE$5)</f>
        <v>0</v>
      </c>
      <c r="D20" s="39">
        <f>IF('F.1'!C20&lt;'F.1'!D20,AE$5,AE$5)</f>
        <v>0</v>
      </c>
      <c r="E20" s="40" t="str">
        <f>'T.'!B17</f>
        <v>BAY</v>
      </c>
      <c r="F20" s="39">
        <f>IF('F.1'!D20&gt;'F.1'!C20,AE$5,AE$5)</f>
        <v>0</v>
      </c>
      <c r="G20" s="39">
        <f>IF('F.1'!C20='F.1'!D20,AE$5,AE$5)</f>
        <v>0</v>
      </c>
      <c r="H20" s="39">
        <f>IF('F.1'!C20&gt;'F.1'!D20,AE$5,AE$5)</f>
        <v>0</v>
      </c>
      <c r="I20" s="19"/>
      <c r="J20" s="65" t="str">
        <f>'T.'!B14</f>
        <v>ŞANLIURFASPOR</v>
      </c>
      <c r="K20" s="64">
        <f>IF('F.1'!H20&gt;'F.1'!I20,AE$5,AE$5)</f>
        <v>0</v>
      </c>
      <c r="L20" s="64">
        <f>IF('F.1'!H20='F.1'!I20,AE$5,AE$5)</f>
        <v>0</v>
      </c>
      <c r="M20" s="64">
        <f>IF('F.1'!H20&lt;'F.1'!I20,AE$5,AE$5)</f>
        <v>0</v>
      </c>
      <c r="N20" s="65" t="str">
        <f>'T.'!B17</f>
        <v>BAY</v>
      </c>
      <c r="O20" s="64">
        <f>IF('F.1'!H20&lt;'F.1'!I20,AE$5,AE$5)</f>
        <v>0</v>
      </c>
      <c r="P20" s="64">
        <f>IF('F.1'!H20='F.1'!I20,AE$5,AE$5)</f>
        <v>0</v>
      </c>
      <c r="Q20" s="64">
        <f>IF('F.1'!H20&gt;'F.1'!I20,AE$5,AE$5)</f>
        <v>0</v>
      </c>
      <c r="R20" s="23"/>
      <c r="S20" s="40" t="str">
        <f>'T.'!B9</f>
        <v>YENİ HARRAN SPOR</v>
      </c>
      <c r="T20" s="39">
        <f>IF('F.1'!M20&gt;'F.1'!N20,AE$5,AE$5)</f>
        <v>0</v>
      </c>
      <c r="U20" s="39">
        <f>IF('F.1'!M20='F.1'!N20,AE$5,AE$5)</f>
        <v>0</v>
      </c>
      <c r="V20" s="39">
        <f>IF('F.1'!M20&lt;'F.1'!N20,AE$5,AE$5)</f>
        <v>0</v>
      </c>
      <c r="W20" s="40" t="str">
        <f>'T.'!B17</f>
        <v>BAY</v>
      </c>
      <c r="X20" s="39">
        <f>IF('F.1'!M20&lt;'F.1'!N20,AE$5,AE$5)</f>
        <v>0</v>
      </c>
      <c r="Y20" s="39">
        <f>IF('F.1'!M20='F.1'!N20,AE$5,AE$5)</f>
        <v>0</v>
      </c>
      <c r="Z20" s="39">
        <f>IF('F.1'!M20&gt;'F.1'!N20,AE$5,AE$5)</f>
        <v>0</v>
      </c>
    </row>
    <row r="21" spans="1:21" ht="9" customHeight="1">
      <c r="A21" s="24"/>
      <c r="B21" s="19"/>
      <c r="C21" s="19"/>
      <c r="D21" s="19"/>
      <c r="E21" s="19"/>
      <c r="F21" s="24"/>
      <c r="G21" s="24"/>
      <c r="H21" s="24"/>
      <c r="I21" s="24"/>
      <c r="J21" s="24"/>
      <c r="K21" s="19"/>
      <c r="L21" s="19"/>
      <c r="M21" s="19"/>
      <c r="N21" s="19"/>
      <c r="O21" s="24"/>
      <c r="P21" s="24"/>
      <c r="Q21" s="24"/>
      <c r="R21" s="23"/>
      <c r="S21" s="23"/>
      <c r="T21" s="23"/>
      <c r="U21" s="18"/>
    </row>
    <row r="22" spans="1:26" ht="21" customHeight="1">
      <c r="A22" s="131" t="s">
        <v>7</v>
      </c>
      <c r="B22" s="132"/>
      <c r="C22" s="132"/>
      <c r="D22" s="132"/>
      <c r="E22" s="132"/>
      <c r="F22" s="132"/>
      <c r="G22" s="132"/>
      <c r="H22" s="133"/>
      <c r="I22" s="21"/>
      <c r="J22" s="129" t="s">
        <v>6</v>
      </c>
      <c r="K22" s="129"/>
      <c r="L22" s="129"/>
      <c r="M22" s="129"/>
      <c r="N22" s="129"/>
      <c r="O22" s="129"/>
      <c r="P22" s="129"/>
      <c r="Q22" s="129"/>
      <c r="R22" s="23"/>
      <c r="S22" s="130" t="s">
        <v>8</v>
      </c>
      <c r="T22" s="130"/>
      <c r="U22" s="130"/>
      <c r="V22" s="130"/>
      <c r="W22" s="130"/>
      <c r="X22" s="130"/>
      <c r="Y22" s="130"/>
      <c r="Z22" s="130"/>
    </row>
    <row r="23" spans="1:26" ht="18" customHeight="1">
      <c r="A23" s="134" t="s">
        <v>28</v>
      </c>
      <c r="B23" s="134"/>
      <c r="C23" s="134"/>
      <c r="D23" s="135"/>
      <c r="E23" s="131" t="s">
        <v>29</v>
      </c>
      <c r="F23" s="132"/>
      <c r="G23" s="132"/>
      <c r="H23" s="133"/>
      <c r="I23" s="21"/>
      <c r="J23" s="129" t="s">
        <v>28</v>
      </c>
      <c r="K23" s="129"/>
      <c r="L23" s="129"/>
      <c r="M23" s="129"/>
      <c r="N23" s="129" t="s">
        <v>29</v>
      </c>
      <c r="O23" s="129"/>
      <c r="P23" s="129"/>
      <c r="Q23" s="129"/>
      <c r="R23" s="23"/>
      <c r="S23" s="130" t="s">
        <v>28</v>
      </c>
      <c r="T23" s="130"/>
      <c r="U23" s="130"/>
      <c r="V23" s="130"/>
      <c r="W23" s="130" t="s">
        <v>29</v>
      </c>
      <c r="X23" s="130"/>
      <c r="Y23" s="130"/>
      <c r="Z23" s="130"/>
    </row>
    <row r="24" spans="1:26" ht="18" customHeight="1">
      <c r="A24" s="63" t="s">
        <v>31</v>
      </c>
      <c r="B24" s="63" t="s">
        <v>19</v>
      </c>
      <c r="C24" s="63" t="s">
        <v>20</v>
      </c>
      <c r="D24" s="63" t="s">
        <v>21</v>
      </c>
      <c r="E24" s="63" t="s">
        <v>31</v>
      </c>
      <c r="F24" s="63" t="s">
        <v>19</v>
      </c>
      <c r="G24" s="63" t="s">
        <v>20</v>
      </c>
      <c r="H24" s="63" t="s">
        <v>21</v>
      </c>
      <c r="I24" s="21"/>
      <c r="J24" s="38" t="s">
        <v>31</v>
      </c>
      <c r="K24" s="38" t="s">
        <v>19</v>
      </c>
      <c r="L24" s="38" t="s">
        <v>20</v>
      </c>
      <c r="M24" s="38" t="s">
        <v>21</v>
      </c>
      <c r="N24" s="38" t="s">
        <v>31</v>
      </c>
      <c r="O24" s="38" t="s">
        <v>19</v>
      </c>
      <c r="P24" s="38" t="s">
        <v>20</v>
      </c>
      <c r="Q24" s="38" t="s">
        <v>21</v>
      </c>
      <c r="R24" s="23"/>
      <c r="S24" s="63" t="s">
        <v>31</v>
      </c>
      <c r="T24" s="63" t="s">
        <v>19</v>
      </c>
      <c r="U24" s="63" t="s">
        <v>20</v>
      </c>
      <c r="V24" s="63" t="s">
        <v>21</v>
      </c>
      <c r="W24" s="63" t="s">
        <v>31</v>
      </c>
      <c r="X24" s="63" t="s">
        <v>19</v>
      </c>
      <c r="Y24" s="63" t="s">
        <v>20</v>
      </c>
      <c r="Z24" s="63" t="s">
        <v>21</v>
      </c>
    </row>
    <row r="25" spans="1:26" ht="15" customHeight="1">
      <c r="A25" s="65" t="str">
        <f>'T.'!B10</f>
        <v>ANADOLU GENÇLİK SPOR</v>
      </c>
      <c r="B25" s="64">
        <f>IF('F.1'!C25&gt;'F.1'!D25,AD$5,AE$5)</f>
        <v>0</v>
      </c>
      <c r="C25" s="64">
        <f>IF('F.1'!C25='F.1'!D25,AD$5,AE$5)</f>
        <v>1</v>
      </c>
      <c r="D25" s="64">
        <f>IF('F.1'!C25&lt;'F.1'!D25,AD$5,AE$5)</f>
        <v>0</v>
      </c>
      <c r="E25" s="65" t="str">
        <f>'T.'!B9</f>
        <v>YENİ HARRAN SPOR</v>
      </c>
      <c r="F25" s="64">
        <f>IF('F.1'!D25&gt;'F.1'!C25,AD$5,AE$5)</f>
        <v>0</v>
      </c>
      <c r="G25" s="64">
        <f>IF('F.1'!C25='F.1'!D25,AD$5,AE$5)</f>
        <v>1</v>
      </c>
      <c r="H25" s="64">
        <f>IF('F.1'!C25&gt;'F.1'!D25,AD$5,AE$5)</f>
        <v>0</v>
      </c>
      <c r="I25" s="19"/>
      <c r="J25" s="40" t="str">
        <f>'T.'!B6</f>
        <v>Ş.URFA B.ŞEHİR BLD.</v>
      </c>
      <c r="K25" s="39">
        <f>IF('F.1'!H25&gt;'F.1'!I25,AD$5,AE$5)</f>
        <v>0</v>
      </c>
      <c r="L25" s="39">
        <f>IF('F.1'!H25='F.1'!I25,AD$5,AE$5)</f>
        <v>1</v>
      </c>
      <c r="M25" s="39">
        <f>IF('F.1'!H25&lt;'F.1'!I25,AD$5,AE$5)</f>
        <v>0</v>
      </c>
      <c r="N25" s="40" t="str">
        <f>'T.'!B14</f>
        <v>ŞANLIURFASPOR</v>
      </c>
      <c r="O25" s="39">
        <f>IF('F.1'!H25&lt;'F.1'!I25,AD$5,AE$5)</f>
        <v>0</v>
      </c>
      <c r="P25" s="39">
        <f>IF('F.1'!H25='F.1'!I25,AD$5,AE$5)</f>
        <v>1</v>
      </c>
      <c r="Q25" s="39">
        <f>IF('F.1'!H25&gt;'F.1'!I25,AD$5,AE$5)</f>
        <v>0</v>
      </c>
      <c r="R25" s="23"/>
      <c r="S25" s="65" t="str">
        <f>'T.'!B11</f>
        <v>C.PINAR EĞİTİM SPOR</v>
      </c>
      <c r="T25" s="64">
        <f>IF('F.1'!M25&gt;'F.1'!N25,AD$5,AE$5)</f>
        <v>0</v>
      </c>
      <c r="U25" s="64">
        <f>IF('F.1'!M25='F.1'!N25,AD$5,AE$5)</f>
        <v>1</v>
      </c>
      <c r="V25" s="64">
        <f>IF('F.1'!M25&lt;'F.1'!N25,AD$5,AE$5)</f>
        <v>0</v>
      </c>
      <c r="W25" s="65" t="str">
        <f>'T.'!B10</f>
        <v>ANADOLU GENÇLİK SPOR</v>
      </c>
      <c r="X25" s="64">
        <f>IF('F.1'!M25&lt;'F.1'!N25,AD$5,AE$5)</f>
        <v>0</v>
      </c>
      <c r="Y25" s="64">
        <f>IF('F.1'!M25='F.1'!N25,AD$5,AE$5)</f>
        <v>1</v>
      </c>
      <c r="Z25" s="64">
        <f>IF('F.1'!M25&gt;'F.1'!N25,AD$5,AE$5)</f>
        <v>0</v>
      </c>
    </row>
    <row r="26" spans="1:26" ht="15" customHeight="1">
      <c r="A26" s="65" t="str">
        <f>'T.'!B11</f>
        <v>C.PINAR EĞİTİM SPOR</v>
      </c>
      <c r="B26" s="64">
        <f>IF('F.1'!C26&gt;'F.1'!D26,AD$5,AE$5)</f>
        <v>0</v>
      </c>
      <c r="C26" s="64">
        <f>IF('F.1'!C26='F.1'!D26,AD$5,AE$5)</f>
        <v>1</v>
      </c>
      <c r="D26" s="64">
        <f>IF('F.1'!C26&lt;'F.1'!D26,AD$5,AE$5)</f>
        <v>0</v>
      </c>
      <c r="E26" s="65" t="str">
        <f>'T.'!B8</f>
        <v>EYYÜBİYE BLD.</v>
      </c>
      <c r="F26" s="64">
        <f>IF('F.1'!D26&gt;'F.1'!C26,AD$5,AE$5)</f>
        <v>0</v>
      </c>
      <c r="G26" s="64">
        <f>IF('F.1'!C26='F.1'!D26,AD$5,AE$5)</f>
        <v>1</v>
      </c>
      <c r="H26" s="64">
        <f>IF('F.1'!C26&gt;'F.1'!D26,AD$5,AE$5)</f>
        <v>0</v>
      </c>
      <c r="I26" s="19"/>
      <c r="J26" s="40" t="str">
        <f>'T.'!B7</f>
        <v>EDESSA 7 YILDIZ</v>
      </c>
      <c r="K26" s="39">
        <f>IF('F.1'!H26&gt;'F.1'!I26,AD$5,AE$5)</f>
        <v>0</v>
      </c>
      <c r="L26" s="39">
        <f>IF('F.1'!H26='F.1'!I26,AD$5,AE$5)</f>
        <v>1</v>
      </c>
      <c r="M26" s="39">
        <f>IF('F.1'!H26&lt;'F.1'!I26,AD$5,AE$5)</f>
        <v>0</v>
      </c>
      <c r="N26" s="40" t="str">
        <f>'T.'!B13</f>
        <v>V.ŞEHİR SPOR</v>
      </c>
      <c r="O26" s="39">
        <f>IF('F.1'!H26&lt;'F.1'!I26,AD$5,AE$5)</f>
        <v>0</v>
      </c>
      <c r="P26" s="39">
        <f>IF('F.1'!H26='F.1'!I26,AD$5,AE$5)</f>
        <v>1</v>
      </c>
      <c r="Q26" s="39">
        <f>IF('F.1'!H26&gt;'F.1'!I26,AD$5,AE$5)</f>
        <v>0</v>
      </c>
      <c r="R26" s="23"/>
      <c r="S26" s="65" t="str">
        <f>'T.'!B12</f>
        <v>C.PINAR SPOR</v>
      </c>
      <c r="T26" s="64">
        <f>IF('F.1'!M26&gt;'F.1'!N26,AD$5,AE$5)</f>
        <v>0</v>
      </c>
      <c r="U26" s="64">
        <f>IF('F.1'!M26='F.1'!N26,AD$5,AE$5)</f>
        <v>1</v>
      </c>
      <c r="V26" s="64">
        <f>IF('F.1'!M26&lt;'F.1'!N26,AD$5,AE$5)</f>
        <v>0</v>
      </c>
      <c r="W26" s="65" t="str">
        <f>'T.'!B9</f>
        <v>YENİ HARRAN SPOR</v>
      </c>
      <c r="X26" s="64">
        <f>IF('F.1'!M26&lt;'F.1'!N26,AD$5,AE$5)</f>
        <v>0</v>
      </c>
      <c r="Y26" s="64">
        <f>IF('F.1'!M26='F.1'!N26,AD$5,AE$5)</f>
        <v>1</v>
      </c>
      <c r="Z26" s="64">
        <f>IF('F.1'!M26&gt;'F.1'!N26,AD$5,AE$5)</f>
        <v>0</v>
      </c>
    </row>
    <row r="27" spans="1:26" ht="15" customHeight="1">
      <c r="A27" s="65" t="str">
        <f>'T.'!B12</f>
        <v>C.PINAR SPOR</v>
      </c>
      <c r="B27" s="64">
        <f>IF('F.1'!C27&gt;'F.1'!D27,AD$5,AE$5)</f>
        <v>0</v>
      </c>
      <c r="C27" s="64">
        <f>IF('F.1'!C27='F.1'!D27,AD$5,AE$5)</f>
        <v>1</v>
      </c>
      <c r="D27" s="64">
        <f>IF('F.1'!C27&lt;'F.1'!D27,AD$5,AE$5)</f>
        <v>0</v>
      </c>
      <c r="E27" s="65" t="str">
        <f>'T.'!B7</f>
        <v>EDESSA 7 YILDIZ</v>
      </c>
      <c r="F27" s="64">
        <f>IF('F.1'!D27&gt;'F.1'!C27,AD$5,AE$5)</f>
        <v>0</v>
      </c>
      <c r="G27" s="64">
        <f>IF('F.1'!C27='F.1'!D27,AD$5,AE$5)</f>
        <v>1</v>
      </c>
      <c r="H27" s="64">
        <f>IF('F.1'!C27&gt;'F.1'!D27,AD$5,AE$5)</f>
        <v>0</v>
      </c>
      <c r="I27" s="19"/>
      <c r="J27" s="40" t="str">
        <f>'T.'!B8</f>
        <v>EYYÜBİYE BLD.</v>
      </c>
      <c r="K27" s="39">
        <f>IF('F.1'!H27&gt;'F.1'!I27,AD$5,AE$5)</f>
        <v>0</v>
      </c>
      <c r="L27" s="39">
        <f>IF('F.1'!H27='F.1'!I27,AD$5,AE$5)</f>
        <v>1</v>
      </c>
      <c r="M27" s="39">
        <f>IF('F.1'!H27&lt;'F.1'!I27,AD$5,AE$5)</f>
        <v>0</v>
      </c>
      <c r="N27" s="40" t="str">
        <f>'T.'!B12</f>
        <v>C.PINAR SPOR</v>
      </c>
      <c r="O27" s="39">
        <f>IF('F.1'!H27&lt;'F.1'!I27,AD$5,AE$5)</f>
        <v>0</v>
      </c>
      <c r="P27" s="39">
        <f>IF('F.1'!H27='F.1'!I27,AD$5,AE$5)</f>
        <v>1</v>
      </c>
      <c r="Q27" s="39">
        <f>IF('F.1'!H27&gt;'F.1'!I27,AD$5,AE$5)</f>
        <v>0</v>
      </c>
      <c r="R27" s="23"/>
      <c r="S27" s="65" t="str">
        <f>'T.'!B13</f>
        <v>V.ŞEHİR SPOR</v>
      </c>
      <c r="T27" s="64">
        <f>IF('F.1'!M27&gt;'F.1'!N27,AD$5,AE$5)</f>
        <v>0</v>
      </c>
      <c r="U27" s="64">
        <f>IF('F.1'!M27='F.1'!N27,AD$5,AE$5)</f>
        <v>1</v>
      </c>
      <c r="V27" s="64">
        <f>IF('F.1'!M27&lt;'F.1'!N27,AD$5,AE$5)</f>
        <v>0</v>
      </c>
      <c r="W27" s="65" t="str">
        <f>'T.'!B8</f>
        <v>EYYÜBİYE BLD.</v>
      </c>
      <c r="X27" s="64">
        <f>IF('F.1'!M27&lt;'F.1'!N27,AD$5,AE$5)</f>
        <v>0</v>
      </c>
      <c r="Y27" s="64">
        <f>IF('F.1'!M27='F.1'!N27,AD$5,AE$5)</f>
        <v>1</v>
      </c>
      <c r="Z27" s="64">
        <f>IF('F.1'!M27&gt;'F.1'!N27,AD$5,AE$5)</f>
        <v>0</v>
      </c>
    </row>
    <row r="28" spans="1:26" ht="15" customHeight="1">
      <c r="A28" s="65" t="str">
        <f>'T.'!B13</f>
        <v>V.ŞEHİR SPOR</v>
      </c>
      <c r="B28" s="64">
        <f>IF('F.1'!C28&gt;'F.1'!D28,AD$5,AE$5)</f>
        <v>0</v>
      </c>
      <c r="C28" s="64">
        <f>IF('F.1'!C28='F.1'!D28,AD$5,AE$5)</f>
        <v>1</v>
      </c>
      <c r="D28" s="64">
        <f>IF('F.1'!C28&lt;'F.1'!D28,AD$5,AE$5)</f>
        <v>0</v>
      </c>
      <c r="E28" s="65" t="str">
        <f>'T.'!B6</f>
        <v>Ş.URFA B.ŞEHİR BLD.</v>
      </c>
      <c r="F28" s="64">
        <f>IF('F.1'!D28&gt;'F.1'!C28,AD$5,AE$5)</f>
        <v>0</v>
      </c>
      <c r="G28" s="64">
        <f>IF('F.1'!C28='F.1'!D28,AD$5,AE$5)</f>
        <v>1</v>
      </c>
      <c r="H28" s="64">
        <f>IF('F.1'!C28&gt;'F.1'!D28,AD$5,AE$5)</f>
        <v>0</v>
      </c>
      <c r="I28" s="19"/>
      <c r="J28" s="40" t="str">
        <f>'T.'!B9</f>
        <v>YENİ HARRAN SPOR</v>
      </c>
      <c r="K28" s="39">
        <f>IF('F.1'!H28&gt;'F.1'!I28,AD$5,AE$5)</f>
        <v>0</v>
      </c>
      <c r="L28" s="39">
        <f>IF('F.1'!H28='F.1'!I28,AD$5,AE$5)</f>
        <v>1</v>
      </c>
      <c r="M28" s="39">
        <f>IF('F.1'!H28&lt;'F.1'!I28,AD$5,AE$5)</f>
        <v>0</v>
      </c>
      <c r="N28" s="40" t="str">
        <f>'T.'!B11</f>
        <v>C.PINAR EĞİTİM SPOR</v>
      </c>
      <c r="O28" s="39">
        <f>IF('F.1'!H28&lt;'F.1'!I28,AD$5,AE$5)</f>
        <v>0</v>
      </c>
      <c r="P28" s="39">
        <f>IF('F.1'!H28='F.1'!I28,AD$5,AE$5)</f>
        <v>1</v>
      </c>
      <c r="Q28" s="39">
        <f>IF('F.1'!H28&gt;'F.1'!I28,AD$5,AE$5)</f>
        <v>0</v>
      </c>
      <c r="R28" s="23"/>
      <c r="S28" s="65" t="str">
        <f>'T.'!B14</f>
        <v>ŞANLIURFASPOR</v>
      </c>
      <c r="T28" s="64">
        <f>IF('F.1'!M28&gt;'F.1'!N28,AD$5,AE$5)</f>
        <v>0</v>
      </c>
      <c r="U28" s="64">
        <f>IF('F.1'!M28='F.1'!N28,AD$5,AE$5)</f>
        <v>1</v>
      </c>
      <c r="V28" s="64">
        <f>IF('F.1'!M28&lt;'F.1'!N28,AD$5,AE$5)</f>
        <v>0</v>
      </c>
      <c r="W28" s="65" t="str">
        <f>'T.'!B7</f>
        <v>EDESSA 7 YILDIZ</v>
      </c>
      <c r="X28" s="64">
        <f>IF('F.1'!M28&lt;'F.1'!N28,AD$5,AE$5)</f>
        <v>0</v>
      </c>
      <c r="Y28" s="64">
        <f>IF('F.1'!M28='F.1'!N28,AD$5,AE$5)</f>
        <v>1</v>
      </c>
      <c r="Z28" s="64">
        <f>IF('F.1'!M28&gt;'F.1'!N28,AD$5,AE$5)</f>
        <v>0</v>
      </c>
    </row>
    <row r="29" spans="1:26" ht="15" customHeight="1">
      <c r="A29" s="65" t="str">
        <f>'T.'!B14</f>
        <v>ŞANLIURFASPOR</v>
      </c>
      <c r="B29" s="64">
        <f>IF('F.1'!C29&gt;'F.1'!D29,AD$5,AE$5)</f>
        <v>0</v>
      </c>
      <c r="C29" s="64">
        <f>IF('F.1'!C29='F.1'!D29,AD$5,AE$5)</f>
        <v>1</v>
      </c>
      <c r="D29" s="64">
        <f>IF('F.1'!C29&lt;'F.1'!D29,AD$5,AE$5)</f>
        <v>0</v>
      </c>
      <c r="E29" s="65" t="str">
        <f>'T.'!B16</f>
        <v>KARTAL GÜCÜ </v>
      </c>
      <c r="F29" s="64">
        <f>IF('F.1'!D29&gt;'F.1'!C29,AD$5,AE$5)</f>
        <v>0</v>
      </c>
      <c r="G29" s="64">
        <f>IF('F.1'!C29='F.1'!D29,AD$5,AE$5)</f>
        <v>1</v>
      </c>
      <c r="H29" s="64">
        <f>IF('F.1'!C29&gt;'F.1'!D29,AD$5,AE$5)</f>
        <v>0</v>
      </c>
      <c r="I29" s="19"/>
      <c r="J29" s="40" t="str">
        <f>'T.'!B16</f>
        <v>KARTAL GÜCÜ </v>
      </c>
      <c r="K29" s="39">
        <f>IF('F.1'!H29&gt;'F.1'!I29,AD$5,AE$5)</f>
        <v>0</v>
      </c>
      <c r="L29" s="39">
        <f>IF('F.1'!H29='F.1'!I29,AD$5,AE$5)</f>
        <v>1</v>
      </c>
      <c r="M29" s="39">
        <f>IF('F.1'!H29&lt;'F.1'!I29,AD$5,AE$5)</f>
        <v>0</v>
      </c>
      <c r="N29" s="40" t="str">
        <f>'T.'!B15</f>
        <v>K.KÖPRÜ BLD. SPOR</v>
      </c>
      <c r="O29" s="39">
        <f>IF('F.1'!H29&lt;'F.1'!I29,AD$5,AE$5)</f>
        <v>0</v>
      </c>
      <c r="P29" s="39">
        <f>IF('F.1'!H29='F.1'!I29,AD$5,AE$5)</f>
        <v>1</v>
      </c>
      <c r="Q29" s="39">
        <f>IF('F.1'!H29&gt;'F.1'!I29,AD$5,AE$5)</f>
        <v>0</v>
      </c>
      <c r="R29" s="23"/>
      <c r="S29" s="65" t="str">
        <f>'T.'!B15</f>
        <v>K.KÖPRÜ BLD. SPOR</v>
      </c>
      <c r="T29" s="64">
        <f>IF('F.1'!M29&gt;'F.1'!N29,AD$5,AE$5)</f>
        <v>0</v>
      </c>
      <c r="U29" s="64">
        <f>IF('F.1'!M29='F.1'!N29,AD$5,AE$5)</f>
        <v>1</v>
      </c>
      <c r="V29" s="64">
        <f>IF('F.1'!M29&lt;'F.1'!N29,AD$5,AE$5)</f>
        <v>0</v>
      </c>
      <c r="W29" s="65" t="str">
        <f>'T.'!B6</f>
        <v>Ş.URFA B.ŞEHİR BLD.</v>
      </c>
      <c r="X29" s="64">
        <f>IF('F.1'!M29&lt;'F.1'!N29,AD$5,AE$5)</f>
        <v>0</v>
      </c>
      <c r="Y29" s="64">
        <f>IF('F.1'!M29='F.1'!N29,AD$5,AE$5)</f>
        <v>1</v>
      </c>
      <c r="Z29" s="64">
        <f>IF('F.1'!M29&gt;'F.1'!N29,AD$5,AE$5)</f>
        <v>0</v>
      </c>
    </row>
    <row r="30" spans="1:26" ht="15" customHeight="1">
      <c r="A30" s="65" t="str">
        <f>'T.'!B15</f>
        <v>K.KÖPRÜ BLD. SPOR</v>
      </c>
      <c r="B30" s="64">
        <f>IF('F.1'!C30&gt;'F.1'!D30,AE$5,AE$5)</f>
        <v>0</v>
      </c>
      <c r="C30" s="64">
        <f>IF('F.1'!C30='F.1'!D30,AE$5,AE$5)</f>
        <v>0</v>
      </c>
      <c r="D30" s="64">
        <f>IF('F.1'!C30&lt;'F.1'!D30,AE$5,AE$5)</f>
        <v>0</v>
      </c>
      <c r="E30" s="65" t="str">
        <f>'T.'!B17</f>
        <v>BAY</v>
      </c>
      <c r="F30" s="64">
        <f>IF('F.1'!D30&gt;'F.1'!C30,AE$5,AE$5)</f>
        <v>0</v>
      </c>
      <c r="G30" s="64">
        <f>IF('F.1'!C30='F.1'!D30,AE$5,AE$5)</f>
        <v>0</v>
      </c>
      <c r="H30" s="64">
        <f>IF('F.1'!C30&gt;'F.1'!D30,AE$5,AE$5)</f>
        <v>0</v>
      </c>
      <c r="I30" s="19"/>
      <c r="J30" s="40" t="str">
        <f>'T.'!B10</f>
        <v>ANADOLU GENÇLİK SPOR</v>
      </c>
      <c r="K30" s="39">
        <f>IF('F.1'!H30&gt;'F.1'!I30,AE$5,AE$5)</f>
        <v>0</v>
      </c>
      <c r="L30" s="39">
        <f>IF('F.1'!H30='F.1'!I30,AE$5,AE$5)</f>
        <v>0</v>
      </c>
      <c r="M30" s="39">
        <f>IF('F.1'!H30&lt;'F.1'!I30,AE$5,AE$5)</f>
        <v>0</v>
      </c>
      <c r="N30" s="40" t="str">
        <f>'T.'!B17</f>
        <v>BAY</v>
      </c>
      <c r="O30" s="39">
        <f>IF('F.1'!H30&lt;'F.1'!I30,AE$5,AE$5)</f>
        <v>0</v>
      </c>
      <c r="P30" s="39">
        <f>IF('F.1'!H30='F.1'!I30,AE$5,AE$5)</f>
        <v>0</v>
      </c>
      <c r="Q30" s="39">
        <f>IF('F.1'!H30&gt;'F.1'!I30,AE$5,AE$5)</f>
        <v>0</v>
      </c>
      <c r="R30" s="23"/>
      <c r="S30" s="65" t="str">
        <f>'T.'!B16</f>
        <v>KARTAL GÜCÜ </v>
      </c>
      <c r="T30" s="64">
        <f>IF('F.1'!M30&gt;'F.1'!N30,AE$5,AE$5)</f>
        <v>0</v>
      </c>
      <c r="U30" s="64">
        <f>IF('F.1'!M30='F.1'!N30,AE$5,AE$5)</f>
        <v>0</v>
      </c>
      <c r="V30" s="64">
        <f>IF('F.1'!M30&lt;'F.1'!N30,AE$5,AE$5)</f>
        <v>0</v>
      </c>
      <c r="W30" s="65" t="str">
        <f>'T.'!B17</f>
        <v>BAY</v>
      </c>
      <c r="X30" s="64">
        <f>IF('F.1'!M30&lt;'F.1'!N30,AE$5,AE$5)</f>
        <v>0</v>
      </c>
      <c r="Y30" s="64">
        <f>IF('F.1'!M30='F.1'!N30,AE$5,AE$5)</f>
        <v>0</v>
      </c>
      <c r="Z30" s="64">
        <f>IF('F.1'!M30&gt;'F.1'!N30,AE$5,AE$5)</f>
        <v>0</v>
      </c>
    </row>
    <row r="31" spans="1:21" ht="9" customHeight="1">
      <c r="A31" s="24"/>
      <c r="B31" s="19"/>
      <c r="C31" s="19"/>
      <c r="D31" s="19"/>
      <c r="E31" s="19"/>
      <c r="F31" s="24"/>
      <c r="G31" s="24"/>
      <c r="H31" s="24"/>
      <c r="I31" s="24"/>
      <c r="J31" s="24"/>
      <c r="K31" s="19"/>
      <c r="L31" s="19"/>
      <c r="M31" s="19"/>
      <c r="N31" s="19"/>
      <c r="O31" s="24"/>
      <c r="P31" s="24"/>
      <c r="Q31" s="24"/>
      <c r="R31" s="23"/>
      <c r="S31" s="23"/>
      <c r="T31" s="23"/>
      <c r="U31" s="18"/>
    </row>
    <row r="32" spans="1:26" ht="20.25" customHeight="1">
      <c r="A32" s="129" t="s">
        <v>9</v>
      </c>
      <c r="B32" s="129"/>
      <c r="C32" s="129"/>
      <c r="D32" s="129"/>
      <c r="E32" s="129"/>
      <c r="F32" s="129"/>
      <c r="G32" s="129"/>
      <c r="H32" s="129"/>
      <c r="I32" s="22"/>
      <c r="J32" s="130" t="s">
        <v>10</v>
      </c>
      <c r="K32" s="130"/>
      <c r="L32" s="130"/>
      <c r="M32" s="130"/>
      <c r="N32" s="130"/>
      <c r="O32" s="130"/>
      <c r="P32" s="130"/>
      <c r="Q32" s="130"/>
      <c r="R32" s="23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129" t="s">
        <v>28</v>
      </c>
      <c r="B33" s="129"/>
      <c r="C33" s="129"/>
      <c r="D33" s="129"/>
      <c r="E33" s="129" t="s">
        <v>29</v>
      </c>
      <c r="F33" s="129"/>
      <c r="G33" s="129"/>
      <c r="H33" s="129"/>
      <c r="I33" s="22"/>
      <c r="J33" s="130" t="s">
        <v>28</v>
      </c>
      <c r="K33" s="130"/>
      <c r="L33" s="130"/>
      <c r="M33" s="130"/>
      <c r="N33" s="130" t="s">
        <v>29</v>
      </c>
      <c r="O33" s="130"/>
      <c r="P33" s="130"/>
      <c r="Q33" s="130"/>
      <c r="R33" s="23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38" t="s">
        <v>31</v>
      </c>
      <c r="B34" s="38" t="s">
        <v>19</v>
      </c>
      <c r="C34" s="38" t="s">
        <v>20</v>
      </c>
      <c r="D34" s="38" t="s">
        <v>21</v>
      </c>
      <c r="E34" s="38" t="s">
        <v>31</v>
      </c>
      <c r="F34" s="38" t="s">
        <v>19</v>
      </c>
      <c r="G34" s="38" t="s">
        <v>20</v>
      </c>
      <c r="H34" s="38" t="s">
        <v>21</v>
      </c>
      <c r="I34" s="22"/>
      <c r="J34" s="63" t="s">
        <v>31</v>
      </c>
      <c r="K34" s="63" t="s">
        <v>19</v>
      </c>
      <c r="L34" s="63" t="s">
        <v>20</v>
      </c>
      <c r="M34" s="63" t="s">
        <v>21</v>
      </c>
      <c r="N34" s="63" t="s">
        <v>31</v>
      </c>
      <c r="O34" s="63" t="s">
        <v>19</v>
      </c>
      <c r="P34" s="63" t="s">
        <v>20</v>
      </c>
      <c r="Q34" s="63" t="s">
        <v>21</v>
      </c>
      <c r="R34" s="23"/>
      <c r="S34" s="21"/>
      <c r="T34" s="21"/>
      <c r="U34" s="21"/>
      <c r="V34" s="21"/>
      <c r="W34" s="21"/>
      <c r="X34" s="21"/>
      <c r="Y34" s="21"/>
      <c r="Z34" s="21"/>
    </row>
    <row r="35" spans="1:26" ht="15" customHeight="1">
      <c r="A35" s="40" t="str">
        <f>'T.'!B6</f>
        <v>Ş.URFA B.ŞEHİR BLD.</v>
      </c>
      <c r="B35" s="39">
        <f>IF('F.1'!C35&gt;'F.1'!D35,AD$5,AE$5)</f>
        <v>0</v>
      </c>
      <c r="C35" s="39">
        <f>IF('F.1'!C35='F.1'!D35,AD$5,AE$5)</f>
        <v>1</v>
      </c>
      <c r="D35" s="39">
        <f>IF('F.1'!C35&lt;'F.1'!D35,AD$5,AE$5)</f>
        <v>0</v>
      </c>
      <c r="E35" s="40" t="str">
        <f>'T.'!B16</f>
        <v>KARTAL GÜCÜ </v>
      </c>
      <c r="F35" s="39">
        <f>IF('F.1'!D35&gt;'F.1'!C35,AD$5,AE$5)</f>
        <v>0</v>
      </c>
      <c r="G35" s="39">
        <f>IF('F.1'!C35='F.1'!D35,AD$5,AE$5)</f>
        <v>1</v>
      </c>
      <c r="H35" s="39">
        <f>IF('F.1'!C35&gt;'F.1'!D35,AD$5,AE$5)</f>
        <v>0</v>
      </c>
      <c r="I35" s="19"/>
      <c r="J35" s="65" t="str">
        <f>'T.'!B12</f>
        <v>C.PINAR SPOR</v>
      </c>
      <c r="K35" s="64">
        <f>IF('F.1'!H35&gt;'F.1'!I35,AD$5,AE$5)</f>
        <v>0</v>
      </c>
      <c r="L35" s="64">
        <f>IF('F.1'!H35='F.1'!I35,AD$5,AE$5)</f>
        <v>1</v>
      </c>
      <c r="M35" s="64">
        <f>IF('F.1'!H35&lt;'F.1'!I35,AD$5,AE$5)</f>
        <v>0</v>
      </c>
      <c r="N35" s="65" t="str">
        <f>'T.'!B11</f>
        <v>C.PINAR EĞİTİM SPOR</v>
      </c>
      <c r="O35" s="64">
        <f>IF('F.1'!H35&lt;'F.1'!I35,AD$5,AE$5)</f>
        <v>0</v>
      </c>
      <c r="P35" s="64">
        <f>IF('F.1'!H35='F.1'!I35,AD$5,AE$5)</f>
        <v>1</v>
      </c>
      <c r="Q35" s="64">
        <f>IF('F.1'!H35&gt;'F.1'!I35,AD$5,AE$5)</f>
        <v>0</v>
      </c>
      <c r="R35" s="23"/>
      <c r="S35" s="27"/>
      <c r="T35" s="19"/>
      <c r="U35" s="19"/>
      <c r="V35" s="19"/>
      <c r="W35" s="32"/>
      <c r="X35" s="19"/>
      <c r="Y35" s="19"/>
      <c r="Z35" s="19"/>
    </row>
    <row r="36" spans="1:26" ht="15" customHeight="1">
      <c r="A36" s="40" t="str">
        <f>'T.'!B7</f>
        <v>EDESSA 7 YILDIZ</v>
      </c>
      <c r="B36" s="39">
        <f>IF('F.1'!C36&gt;'F.1'!D36,AD$5,AE$5)</f>
        <v>0</v>
      </c>
      <c r="C36" s="39">
        <f>IF('F.1'!C36='F.1'!D36,AD$5,AE$5)</f>
        <v>1</v>
      </c>
      <c r="D36" s="39">
        <f>IF('F.1'!C36&lt;'F.1'!D36,AD$5,AE$5)</f>
        <v>0</v>
      </c>
      <c r="E36" s="40" t="str">
        <f>'T.'!B15</f>
        <v>K.KÖPRÜ BLD. SPOR</v>
      </c>
      <c r="F36" s="39">
        <f>IF('F.1'!D36&gt;'F.1'!C36,AD$5,AE$5)</f>
        <v>0</v>
      </c>
      <c r="G36" s="39">
        <f>IF('F.1'!C36='F.1'!D36,AD$5,AE$5)</f>
        <v>1</v>
      </c>
      <c r="H36" s="39">
        <f>IF('F.1'!C36&gt;'F.1'!D36,AD$5,AE$5)</f>
        <v>0</v>
      </c>
      <c r="I36" s="19"/>
      <c r="J36" s="65" t="str">
        <f>'T.'!B13</f>
        <v>V.ŞEHİR SPOR</v>
      </c>
      <c r="K36" s="64">
        <f>IF('F.1'!H36&gt;'F.1'!I36,AD$5,AE$5)</f>
        <v>0</v>
      </c>
      <c r="L36" s="64">
        <f>IF('F.1'!H36='F.1'!I36,AD$5,AE$5)</f>
        <v>1</v>
      </c>
      <c r="M36" s="64">
        <f>IF('F.1'!H36&lt;'F.1'!I36,AD$5,AE$5)</f>
        <v>0</v>
      </c>
      <c r="N36" s="65" t="str">
        <f>'T.'!B10</f>
        <v>ANADOLU GENÇLİK SPOR</v>
      </c>
      <c r="O36" s="64">
        <f>IF('F.1'!H36&lt;'F.1'!I36,AD$5,AE$5)</f>
        <v>0</v>
      </c>
      <c r="P36" s="64">
        <f>IF('F.1'!H36='F.1'!I36,AD$5,AE$5)</f>
        <v>1</v>
      </c>
      <c r="Q36" s="64">
        <f>IF('F.1'!H36&gt;'F.1'!I36,AD$5,AE$5)</f>
        <v>0</v>
      </c>
      <c r="R36" s="23"/>
      <c r="S36" s="27"/>
      <c r="T36" s="19"/>
      <c r="U36" s="19"/>
      <c r="V36" s="19"/>
      <c r="W36" s="32"/>
      <c r="X36" s="19"/>
      <c r="Y36" s="19"/>
      <c r="Z36" s="19"/>
    </row>
    <row r="37" spans="1:26" ht="15" customHeight="1">
      <c r="A37" s="40" t="str">
        <f>'T.'!B8</f>
        <v>EYYÜBİYE BLD.</v>
      </c>
      <c r="B37" s="39">
        <f>IF('F.1'!C37&gt;'F.1'!D37,AD$5,AE$5)</f>
        <v>0</v>
      </c>
      <c r="C37" s="39">
        <f>IF('F.1'!C37='F.1'!D37,AD$5,AE$5)</f>
        <v>1</v>
      </c>
      <c r="D37" s="39">
        <f>IF('F.1'!C37&lt;'F.1'!D37,AD$5,AE$5)</f>
        <v>0</v>
      </c>
      <c r="E37" s="40" t="str">
        <f>'T.'!B14</f>
        <v>ŞANLIURFASPOR</v>
      </c>
      <c r="F37" s="39">
        <f>IF('F.1'!D37&gt;'F.1'!C37,AD$5,AE$5)</f>
        <v>0</v>
      </c>
      <c r="G37" s="39">
        <f>IF('F.1'!C37='F.1'!D37,AD$5,AE$5)</f>
        <v>1</v>
      </c>
      <c r="H37" s="39">
        <f>IF('F.1'!C37&gt;'F.1'!D37,AD$5,AE$5)</f>
        <v>0</v>
      </c>
      <c r="I37" s="19"/>
      <c r="J37" s="65" t="str">
        <f>'T.'!B14</f>
        <v>ŞANLIURFASPOR</v>
      </c>
      <c r="K37" s="64">
        <f>IF('F.1'!H37&gt;'F.1'!I37,AD$5,AE$5)</f>
        <v>0</v>
      </c>
      <c r="L37" s="64">
        <f>IF('F.1'!H37='F.1'!I37,AD$5,AE$5)</f>
        <v>1</v>
      </c>
      <c r="M37" s="64">
        <f>IF('F.1'!H37&lt;'F.1'!I37,AD$5,AE$5)</f>
        <v>0</v>
      </c>
      <c r="N37" s="65" t="str">
        <f>'T.'!B9</f>
        <v>YENİ HARRAN SPOR</v>
      </c>
      <c r="O37" s="64">
        <f>IF('F.1'!H37&lt;'F.1'!I37,AD$5,AE$5)</f>
        <v>0</v>
      </c>
      <c r="P37" s="64">
        <f>IF('F.1'!H37='F.1'!I37,AD$5,AE$5)</f>
        <v>1</v>
      </c>
      <c r="Q37" s="64">
        <f>IF('F.1'!H37&gt;'F.1'!I37,AD$5,AE$5)</f>
        <v>0</v>
      </c>
      <c r="R37" s="23"/>
      <c r="S37" s="27"/>
      <c r="T37" s="19"/>
      <c r="U37" s="19"/>
      <c r="V37" s="19"/>
      <c r="W37" s="32"/>
      <c r="X37" s="19"/>
      <c r="Y37" s="19"/>
      <c r="Z37" s="19"/>
    </row>
    <row r="38" spans="1:26" ht="15" customHeight="1">
      <c r="A38" s="40" t="str">
        <f>'T.'!B9</f>
        <v>YENİ HARRAN SPOR</v>
      </c>
      <c r="B38" s="39">
        <f>IF('F.1'!C38&gt;'F.1'!D38,AD$5,AE$5)</f>
        <v>0</v>
      </c>
      <c r="C38" s="39">
        <f>IF('F.1'!C38='F.1'!D38,AD$5,AE$5)</f>
        <v>1</v>
      </c>
      <c r="D38" s="39">
        <f>IF('F.1'!C38&lt;'F.1'!D38,AD$5,AE$5)</f>
        <v>0</v>
      </c>
      <c r="E38" s="40" t="str">
        <f>'T.'!B13</f>
        <v>V.ŞEHİR SPOR</v>
      </c>
      <c r="F38" s="39">
        <f>IF('F.1'!D38&gt;'F.1'!C38,AD$5,AE$5)</f>
        <v>0</v>
      </c>
      <c r="G38" s="39">
        <f>IF('F.1'!C38='F.1'!D38,AD$5,AE$5)</f>
        <v>1</v>
      </c>
      <c r="H38" s="39">
        <f>IF('F.1'!C38&gt;'F.1'!D38,AD$5,AE$5)</f>
        <v>0</v>
      </c>
      <c r="I38" s="19"/>
      <c r="J38" s="65" t="str">
        <f>'T.'!B15</f>
        <v>K.KÖPRÜ BLD. SPOR</v>
      </c>
      <c r="K38" s="64">
        <f>IF('F.1'!H38&gt;'F.1'!I38,AD$5,AE$5)</f>
        <v>0</v>
      </c>
      <c r="L38" s="64">
        <f>IF('F.1'!H38='F.1'!I38,AD$5,AE$5)</f>
        <v>1</v>
      </c>
      <c r="M38" s="64">
        <f>IF('F.1'!H38&lt;'F.1'!I38,AD$5,AE$5)</f>
        <v>0</v>
      </c>
      <c r="N38" s="65" t="str">
        <f>'T.'!B8</f>
        <v>EYYÜBİYE BLD.</v>
      </c>
      <c r="O38" s="64">
        <f>IF('F.1'!H38&lt;'F.1'!I38,AD$5,AE$5)</f>
        <v>0</v>
      </c>
      <c r="P38" s="64">
        <f>IF('F.1'!H38='F.1'!I38,AD$5,AE$5)</f>
        <v>1</v>
      </c>
      <c r="Q38" s="64">
        <f>IF('F.1'!H38&gt;'F.1'!I38,AD$5,AE$5)</f>
        <v>0</v>
      </c>
      <c r="R38" s="23"/>
      <c r="S38" s="27"/>
      <c r="T38" s="19"/>
      <c r="U38" s="19"/>
      <c r="V38" s="19"/>
      <c r="W38" s="32"/>
      <c r="X38" s="19"/>
      <c r="Y38" s="19"/>
      <c r="Z38" s="19"/>
    </row>
    <row r="39" spans="1:26" ht="15" customHeight="1">
      <c r="A39" s="40" t="str">
        <f>'T.'!B10</f>
        <v>ANADOLU GENÇLİK SPOR</v>
      </c>
      <c r="B39" s="39">
        <f>IF('F.1'!C39&gt;'F.1'!D39,AD$5,AE$5)</f>
        <v>0</v>
      </c>
      <c r="C39" s="39">
        <f>IF('F.1'!C39='F.1'!D39,AD$5,AE$5)</f>
        <v>1</v>
      </c>
      <c r="D39" s="39">
        <f>IF('F.1'!C39&lt;'F.1'!D39,AD$5,AE$5)</f>
        <v>0</v>
      </c>
      <c r="E39" s="40" t="str">
        <f>'T.'!B12</f>
        <v>C.PINAR SPOR</v>
      </c>
      <c r="F39" s="39">
        <f>IF('F.1'!D39&gt;'F.1'!C39,AD$5,AE$5)</f>
        <v>0</v>
      </c>
      <c r="G39" s="39">
        <f>IF('F.1'!C39='F.1'!D39,AD$5,AE$5)</f>
        <v>1</v>
      </c>
      <c r="H39" s="39">
        <f>IF('F.1'!C39&gt;'F.1'!D39,AD$5,AE$5)</f>
        <v>0</v>
      </c>
      <c r="I39" s="19"/>
      <c r="J39" s="65" t="str">
        <f>'T.'!B16</f>
        <v>KARTAL GÜCÜ </v>
      </c>
      <c r="K39" s="64">
        <f>IF('F.1'!H39&gt;'F.1'!I39,AD$5,AE$5)</f>
        <v>0</v>
      </c>
      <c r="L39" s="64">
        <f>IF('F.1'!H39='F.1'!I39,AD$5,AE$5)</f>
        <v>1</v>
      </c>
      <c r="M39" s="64">
        <f>IF('F.1'!H39&lt;'F.1'!I39,AD$5,AE$5)</f>
        <v>0</v>
      </c>
      <c r="N39" s="65" t="str">
        <f>'T.'!B7</f>
        <v>EDESSA 7 YILDIZ</v>
      </c>
      <c r="O39" s="64">
        <f>IF('F.1'!H39&lt;'F.1'!I39,AD$5,AE$5)</f>
        <v>0</v>
      </c>
      <c r="P39" s="64">
        <f>IF('F.1'!H39='F.1'!I39,AD$5,AE$5)</f>
        <v>1</v>
      </c>
      <c r="Q39" s="64">
        <f>IF('F.1'!H39&gt;'F.1'!I39,AD$5,AE$5)</f>
        <v>0</v>
      </c>
      <c r="R39" s="23"/>
      <c r="S39" s="27"/>
      <c r="T39" s="19"/>
      <c r="U39" s="19"/>
      <c r="V39" s="19"/>
      <c r="W39" s="32"/>
      <c r="X39" s="19"/>
      <c r="Y39" s="19"/>
      <c r="Z39" s="19"/>
    </row>
    <row r="40" spans="1:26" ht="15" customHeight="1">
      <c r="A40" s="40" t="str">
        <f>'T.'!B11</f>
        <v>C.PINAR EĞİTİM SPOR</v>
      </c>
      <c r="B40" s="39">
        <f>IF('F.1'!C40&gt;'F.1'!D40,AE$5,AE$5)</f>
        <v>0</v>
      </c>
      <c r="C40" s="39">
        <f>IF('F.1'!C40='F.1'!D40,AE$5,AE$5)</f>
        <v>0</v>
      </c>
      <c r="D40" s="39">
        <f>IF('F.1'!C40&lt;'F.1'!D40,AE$5,AE$5)</f>
        <v>0</v>
      </c>
      <c r="E40" s="40" t="str">
        <f>'T.'!B17</f>
        <v>BAY</v>
      </c>
      <c r="F40" s="39">
        <f>IF('F.1'!D40&gt;'F.1'!C40,AE$5,AE$5)</f>
        <v>0</v>
      </c>
      <c r="G40" s="39">
        <f>IF('F.1'!C40='F.1'!D40,AE$5,AE$5)</f>
        <v>0</v>
      </c>
      <c r="H40" s="39">
        <f>IF('F.1'!C40&gt;'F.1'!D40,AE$5,AE$5)</f>
        <v>0</v>
      </c>
      <c r="I40" s="19"/>
      <c r="J40" s="65" t="str">
        <f>'T.'!B6</f>
        <v>Ş.URFA B.ŞEHİR BLD.</v>
      </c>
      <c r="K40" s="64">
        <f>IF('F.1'!H40&gt;'F.1'!I40,AE$5,AE$5)</f>
        <v>0</v>
      </c>
      <c r="L40" s="64">
        <f>IF('F.1'!H40='F.1'!I40,AE$5,AE$5)</f>
        <v>0</v>
      </c>
      <c r="M40" s="64">
        <f>IF('F.1'!H40&lt;'F.1'!I40,AE$5,AE$5)</f>
        <v>0</v>
      </c>
      <c r="N40" s="65" t="str">
        <f>'T.'!B17</f>
        <v>BAY</v>
      </c>
      <c r="O40" s="64">
        <f>IF('F.1'!H40&lt;'F.1'!I40,AE$5,AE$5)</f>
        <v>0</v>
      </c>
      <c r="P40" s="64">
        <f>IF('F.1'!H40='F.1'!I40,AE$5,AE$5)</f>
        <v>0</v>
      </c>
      <c r="Q40" s="64">
        <f>IF('F.1'!H40&gt;'F.1'!I40,AE$5,AE$5)</f>
        <v>0</v>
      </c>
      <c r="R40" s="23"/>
      <c r="S40" s="27"/>
      <c r="T40" s="19"/>
      <c r="U40" s="19"/>
      <c r="V40" s="19"/>
      <c r="W40" s="32"/>
      <c r="X40" s="19"/>
      <c r="Y40" s="19"/>
      <c r="Z40" s="19"/>
    </row>
    <row r="41" spans="1:21" ht="9" customHeight="1">
      <c r="A41" s="24"/>
      <c r="B41" s="20"/>
      <c r="C41" s="20"/>
      <c r="D41" s="20"/>
      <c r="E41" s="20"/>
      <c r="F41" s="24"/>
      <c r="G41" s="24"/>
      <c r="H41" s="24"/>
      <c r="I41" s="24"/>
      <c r="J41" s="24"/>
      <c r="K41" s="20"/>
      <c r="L41" s="20"/>
      <c r="M41" s="20"/>
      <c r="N41" s="20"/>
      <c r="O41" s="24"/>
      <c r="P41" s="24"/>
      <c r="Q41" s="24"/>
      <c r="R41" s="23"/>
      <c r="S41" s="23"/>
      <c r="T41" s="23"/>
      <c r="U41" s="18"/>
    </row>
    <row r="42" spans="1:21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3"/>
      <c r="S42" s="23"/>
      <c r="T42" s="23"/>
      <c r="U42" s="18"/>
    </row>
    <row r="43" spans="1:21" ht="18" customHeight="1">
      <c r="A43" s="104" t="s">
        <v>74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3"/>
      <c r="S43" s="23"/>
      <c r="T43" s="23"/>
      <c r="U43" s="18"/>
    </row>
    <row r="44" spans="1:21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4"/>
      <c r="L44" s="34"/>
      <c r="M44" s="34"/>
      <c r="N44" s="21"/>
      <c r="O44" s="34"/>
      <c r="P44" s="34"/>
      <c r="Q44" s="34"/>
      <c r="R44" s="23"/>
      <c r="S44" s="23"/>
      <c r="T44" s="23"/>
      <c r="U44" s="18"/>
    </row>
    <row r="45" spans="1:21" ht="15" customHeight="1">
      <c r="A45" s="27"/>
      <c r="B45" s="19"/>
      <c r="C45" s="19"/>
      <c r="D45" s="19"/>
      <c r="E45" s="32"/>
      <c r="F45" s="19"/>
      <c r="G45" s="19"/>
      <c r="H45" s="19"/>
      <c r="I45" s="19"/>
      <c r="J45" s="27"/>
      <c r="K45" s="19"/>
      <c r="L45" s="19"/>
      <c r="M45" s="19"/>
      <c r="N45" s="21"/>
      <c r="O45" s="19"/>
      <c r="P45" s="19"/>
      <c r="Q45" s="19"/>
      <c r="R45" s="23"/>
      <c r="S45" s="23"/>
      <c r="T45" s="23"/>
      <c r="U45" s="18"/>
    </row>
    <row r="46" spans="1:21" ht="15" customHeight="1">
      <c r="A46" s="27"/>
      <c r="B46" s="19"/>
      <c r="C46" s="19"/>
      <c r="D46" s="19"/>
      <c r="E46" s="32"/>
      <c r="F46" s="19"/>
      <c r="G46" s="19"/>
      <c r="H46" s="19"/>
      <c r="I46" s="19"/>
      <c r="J46" s="27"/>
      <c r="K46" s="19"/>
      <c r="L46" s="19"/>
      <c r="M46" s="19"/>
      <c r="N46" s="21"/>
      <c r="O46" s="19"/>
      <c r="P46" s="19"/>
      <c r="Q46" s="19"/>
      <c r="R46" s="23"/>
      <c r="S46" s="23"/>
      <c r="T46" s="23"/>
      <c r="U46" s="18"/>
    </row>
    <row r="47" spans="1:21" ht="9" customHeight="1">
      <c r="A47" s="24"/>
      <c r="B47" s="20"/>
      <c r="C47" s="20"/>
      <c r="D47" s="20"/>
      <c r="E47" s="20"/>
      <c r="F47" s="24"/>
      <c r="G47" s="24"/>
      <c r="H47" s="24"/>
      <c r="I47" s="24"/>
      <c r="J47" s="24"/>
      <c r="K47" s="20"/>
      <c r="L47" s="20"/>
      <c r="M47" s="20"/>
      <c r="N47" s="20"/>
      <c r="O47" s="24"/>
      <c r="P47" s="24"/>
      <c r="Q47" s="24"/>
      <c r="R47" s="23"/>
      <c r="S47" s="23"/>
      <c r="T47" s="23"/>
      <c r="U47" s="18"/>
    </row>
  </sheetData>
  <sheetProtection/>
  <mergeCells count="34">
    <mergeCell ref="S22:Z22"/>
    <mergeCell ref="S23:V23"/>
    <mergeCell ref="W23:Z23"/>
    <mergeCell ref="S2:Z2"/>
    <mergeCell ref="S3:V3"/>
    <mergeCell ref="W3:Z3"/>
    <mergeCell ref="S12:Z12"/>
    <mergeCell ref="S13:V13"/>
    <mergeCell ref="X13:Z13"/>
    <mergeCell ref="N3:Q3"/>
    <mergeCell ref="E3:H3"/>
    <mergeCell ref="A3:D3"/>
    <mergeCell ref="A2:H2"/>
    <mergeCell ref="J2:Q2"/>
    <mergeCell ref="J3:M3"/>
    <mergeCell ref="E33:H33"/>
    <mergeCell ref="A32:H32"/>
    <mergeCell ref="A33:D33"/>
    <mergeCell ref="J12:Q12"/>
    <mergeCell ref="J13:M13"/>
    <mergeCell ref="J22:Q22"/>
    <mergeCell ref="J33:M33"/>
    <mergeCell ref="N33:Q33"/>
    <mergeCell ref="J32:Q32"/>
    <mergeCell ref="A1:AA1"/>
    <mergeCell ref="J23:M23"/>
    <mergeCell ref="N23:Q23"/>
    <mergeCell ref="O13:Q13"/>
    <mergeCell ref="A12:H12"/>
    <mergeCell ref="E13:H13"/>
    <mergeCell ref="A13:D13"/>
    <mergeCell ref="A22:H22"/>
    <mergeCell ref="E23:H23"/>
    <mergeCell ref="A23:D23"/>
  </mergeCells>
  <printOptions horizontalCentered="1"/>
  <pageMargins left="0" right="0" top="0" bottom="0" header="0.07874015748031496" footer="0.4330708661417323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AE47"/>
  <sheetViews>
    <sheetView view="pageBreakPreview" zoomScale="75" zoomScaleSheetLayoutView="75" zoomScalePageLayoutView="0" workbookViewId="0" topLeftCell="A7">
      <selection activeCell="E44" sqref="E44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9" width="4.6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4.87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70.5" customHeight="1">
      <c r="A1" s="128" t="s">
        <v>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6" ht="21" customHeight="1">
      <c r="A2" s="129" t="s">
        <v>32</v>
      </c>
      <c r="B2" s="129"/>
      <c r="C2" s="129"/>
      <c r="D2" s="129"/>
      <c r="E2" s="129"/>
      <c r="F2" s="129"/>
      <c r="G2" s="129"/>
      <c r="H2" s="129"/>
      <c r="I2" s="21"/>
      <c r="J2" s="130" t="s">
        <v>33</v>
      </c>
      <c r="K2" s="130"/>
      <c r="L2" s="130"/>
      <c r="M2" s="130"/>
      <c r="N2" s="130"/>
      <c r="O2" s="130"/>
      <c r="P2" s="130"/>
      <c r="Q2" s="130"/>
      <c r="R2" s="23"/>
      <c r="S2" s="129" t="s">
        <v>34</v>
      </c>
      <c r="T2" s="129"/>
      <c r="U2" s="129"/>
      <c r="V2" s="129"/>
      <c r="W2" s="129"/>
      <c r="X2" s="129"/>
      <c r="Y2" s="129"/>
      <c r="Z2" s="129"/>
    </row>
    <row r="3" spans="1:26" ht="18" customHeight="1">
      <c r="A3" s="136" t="s">
        <v>28</v>
      </c>
      <c r="B3" s="137"/>
      <c r="C3" s="137"/>
      <c r="D3" s="138"/>
      <c r="E3" s="129" t="s">
        <v>29</v>
      </c>
      <c r="F3" s="129"/>
      <c r="G3" s="129"/>
      <c r="H3" s="129"/>
      <c r="I3" s="21"/>
      <c r="J3" s="130" t="s">
        <v>28</v>
      </c>
      <c r="K3" s="130"/>
      <c r="L3" s="130"/>
      <c r="M3" s="130"/>
      <c r="N3" s="130" t="s">
        <v>29</v>
      </c>
      <c r="O3" s="130"/>
      <c r="P3" s="130"/>
      <c r="Q3" s="130"/>
      <c r="R3" s="23"/>
      <c r="S3" s="129" t="s">
        <v>28</v>
      </c>
      <c r="T3" s="129"/>
      <c r="U3" s="129"/>
      <c r="V3" s="129"/>
      <c r="W3" s="129" t="s">
        <v>29</v>
      </c>
      <c r="X3" s="129"/>
      <c r="Y3" s="129"/>
      <c r="Z3" s="129"/>
    </row>
    <row r="4" spans="1:26" ht="18" customHeight="1">
      <c r="A4" s="38" t="s">
        <v>31</v>
      </c>
      <c r="B4" s="38" t="s">
        <v>19</v>
      </c>
      <c r="C4" s="38" t="s">
        <v>20</v>
      </c>
      <c r="D4" s="38" t="s">
        <v>21</v>
      </c>
      <c r="E4" s="38" t="s">
        <v>31</v>
      </c>
      <c r="F4" s="38" t="s">
        <v>19</v>
      </c>
      <c r="G4" s="38" t="s">
        <v>20</v>
      </c>
      <c r="H4" s="38" t="s">
        <v>21</v>
      </c>
      <c r="I4" s="21"/>
      <c r="J4" s="63" t="s">
        <v>31</v>
      </c>
      <c r="K4" s="63" t="s">
        <v>19</v>
      </c>
      <c r="L4" s="63" t="s">
        <v>20</v>
      </c>
      <c r="M4" s="63" t="s">
        <v>21</v>
      </c>
      <c r="N4" s="63" t="s">
        <v>31</v>
      </c>
      <c r="O4" s="63" t="s">
        <v>19</v>
      </c>
      <c r="P4" s="63" t="s">
        <v>20</v>
      </c>
      <c r="Q4" s="63" t="s">
        <v>21</v>
      </c>
      <c r="R4" s="23"/>
      <c r="S4" s="38" t="s">
        <v>31</v>
      </c>
      <c r="T4" s="38" t="s">
        <v>19</v>
      </c>
      <c r="U4" s="38" t="s">
        <v>20</v>
      </c>
      <c r="V4" s="38" t="s">
        <v>21</v>
      </c>
      <c r="W4" s="38" t="s">
        <v>31</v>
      </c>
      <c r="X4" s="38" t="s">
        <v>19</v>
      </c>
      <c r="Y4" s="38" t="s">
        <v>20</v>
      </c>
      <c r="Z4" s="38" t="s">
        <v>21</v>
      </c>
    </row>
    <row r="5" spans="1:31" ht="15" customHeight="1">
      <c r="A5" s="40" t="str">
        <f>'T.'!B6</f>
        <v>Ş.URFA B.ŞEHİR BLD.</v>
      </c>
      <c r="B5" s="39">
        <f>IF('F.2'!C5&gt;'F.2'!D5,AD$5,AE$5)</f>
        <v>0</v>
      </c>
      <c r="C5" s="39">
        <f>IF('F.2'!C5='F.2'!D5,AD$5,AE$5)</f>
        <v>1</v>
      </c>
      <c r="D5" s="39">
        <f>IF('F.2'!C5&lt;'F.2'!D5,AD$5,AE$5)</f>
        <v>0</v>
      </c>
      <c r="E5" s="40" t="str">
        <f>'T.'!B7</f>
        <v>EDESSA 7 YILDIZ</v>
      </c>
      <c r="F5" s="39">
        <f>IF('F.2'!D5&gt;'F.2'!C5,AD$5,AE$5)</f>
        <v>0</v>
      </c>
      <c r="G5" s="39">
        <f>IF('F.2'!C5='F.2'!D5,AD$5,AE$5)</f>
        <v>1</v>
      </c>
      <c r="H5" s="39">
        <f>IF('F.2'!C5&gt;'F.2'!D5,AD$5,AE$5)</f>
        <v>0</v>
      </c>
      <c r="I5" s="19"/>
      <c r="J5" s="65" t="str">
        <f>'T.'!B8</f>
        <v>EYYÜBİYE BLD.</v>
      </c>
      <c r="K5" s="64">
        <f>IF('F.2'!H5&gt;'F.2'!I5,AD$5,AE$5)</f>
        <v>0</v>
      </c>
      <c r="L5" s="64">
        <f>IF('F.2'!H5='F.2'!I5,AD$5,AE$5)</f>
        <v>1</v>
      </c>
      <c r="M5" s="64">
        <f>IF('F.2'!H5&lt;'F.2'!I5,AD$5,AE$5)</f>
        <v>0</v>
      </c>
      <c r="N5" s="65" t="str">
        <f>'T.'!B6</f>
        <v>Ş.URFA B.ŞEHİR BLD.</v>
      </c>
      <c r="O5" s="64">
        <f>IF('F.2'!H5&lt;'F.2'!I5,AD$5,AE$5)</f>
        <v>0</v>
      </c>
      <c r="P5" s="64">
        <f>IF('F.2'!H5='F.2'!I5,AD$5,AE$5)</f>
        <v>1</v>
      </c>
      <c r="Q5" s="64">
        <f>IF('F.2'!H5&gt;'F.2'!I5,AD$5,AE$5)</f>
        <v>0</v>
      </c>
      <c r="R5" s="23"/>
      <c r="S5" s="40" t="str">
        <f>'T.'!B7</f>
        <v>EDESSA 7 YILDIZ</v>
      </c>
      <c r="T5" s="39">
        <f>IF('F.2'!M5&gt;'F.2'!N5,AD$5,AE$5)</f>
        <v>0</v>
      </c>
      <c r="U5" s="39">
        <f>IF('F.2'!M5='F.2'!N5,AD$5,AE$5)</f>
        <v>1</v>
      </c>
      <c r="V5" s="39">
        <f>IF('F.2'!M5&lt;'F.2'!N5,AD$5,AE$5)</f>
        <v>0</v>
      </c>
      <c r="W5" s="40" t="str">
        <f>'T.'!B8</f>
        <v>EYYÜBİYE BLD.</v>
      </c>
      <c r="X5" s="39">
        <f>IF('F.2'!M5&lt;'F.2'!N5,AD$5,AE$5)</f>
        <v>0</v>
      </c>
      <c r="Y5" s="39">
        <f>IF('F.2'!M5='F.2'!N5,AD$5,AE$5)</f>
        <v>1</v>
      </c>
      <c r="Z5" s="39">
        <f>IF('F.2'!M5&gt;'F.2'!N5,AD$5,AE$5)</f>
        <v>0</v>
      </c>
      <c r="AD5">
        <v>1</v>
      </c>
      <c r="AE5">
        <v>0</v>
      </c>
    </row>
    <row r="6" spans="1:26" ht="15" customHeight="1">
      <c r="A6" s="40" t="str">
        <f>'T.'!B16</f>
        <v>KARTAL GÜCÜ </v>
      </c>
      <c r="B6" s="39">
        <f>IF('F.2'!C6&gt;'F.2'!D6,AD$5,AE$5)</f>
        <v>0</v>
      </c>
      <c r="C6" s="39">
        <f>IF('F.2'!C6='F.2'!D6,AD$5,AE$5)</f>
        <v>1</v>
      </c>
      <c r="D6" s="39">
        <f>IF('F.2'!C6&lt;'F.2'!D6,AD$5,AE$5)</f>
        <v>0</v>
      </c>
      <c r="E6" s="40" t="str">
        <f>'T.'!B8</f>
        <v>EYYÜBİYE BLD.</v>
      </c>
      <c r="F6" s="39">
        <f>IF('F.2'!D6&gt;'F.2'!C6,AD$5,AE$5)</f>
        <v>0</v>
      </c>
      <c r="G6" s="39">
        <f>IF('F.2'!C6='F.2'!D6,AD$5,AE$5)</f>
        <v>1</v>
      </c>
      <c r="H6" s="39">
        <f>IF('F.2'!C6&gt;'F.2'!D6,AD$5,AE$5)</f>
        <v>0</v>
      </c>
      <c r="I6" s="19"/>
      <c r="J6" s="65" t="str">
        <f>'T.'!B12</f>
        <v>C.PINAR SPOR</v>
      </c>
      <c r="K6" s="64">
        <f>IF('F.2'!H6&gt;'F.2'!I6,AD$5,AE$5)</f>
        <v>0</v>
      </c>
      <c r="L6" s="64">
        <f>IF('F.2'!H6='F.2'!I6,AD$5,AE$5)</f>
        <v>1</v>
      </c>
      <c r="M6" s="64">
        <f>IF('F.2'!H6&lt;'F.2'!I6,AD$5,AE$5)</f>
        <v>0</v>
      </c>
      <c r="N6" s="65" t="str">
        <f>'T.'!B13</f>
        <v>V.ŞEHİR SPOR</v>
      </c>
      <c r="O6" s="64">
        <f>IF('F.2'!H6&lt;'F.2'!I6,AD$5,AE$5)</f>
        <v>0</v>
      </c>
      <c r="P6" s="64">
        <f>IF('F.2'!H6='F.2'!I6,AD$5,AE$5)</f>
        <v>1</v>
      </c>
      <c r="Q6" s="64">
        <f>IF('F.2'!H6&gt;'F.2'!I6,AD$5,AE$5)</f>
        <v>0</v>
      </c>
      <c r="R6" s="23"/>
      <c r="S6" s="40" t="str">
        <f>'T.'!B6</f>
        <v>Ş.URFA B.ŞEHİR BLD.</v>
      </c>
      <c r="T6" s="39">
        <f>IF('F.2'!M6&gt;'F.2'!N6,AD$5,AE$5)</f>
        <v>0</v>
      </c>
      <c r="U6" s="39">
        <f>IF('F.2'!M6='F.2'!N6,AD$5,AE$5)</f>
        <v>1</v>
      </c>
      <c r="V6" s="39">
        <f>IF('F.2'!M6&lt;'F.2'!N6,AD$5,AE$5)</f>
        <v>0</v>
      </c>
      <c r="W6" s="40" t="str">
        <f>'T.'!B9</f>
        <v>YENİ HARRAN SPOR</v>
      </c>
      <c r="X6" s="39">
        <f>IF('F.2'!M6&lt;'F.2'!N6,AD$5,AE$5)</f>
        <v>0</v>
      </c>
      <c r="Y6" s="39">
        <f>IF('F.2'!M6='F.2'!N6,AD$5,AE$5)</f>
        <v>1</v>
      </c>
      <c r="Z6" s="39">
        <f>IF('F.2'!M6&gt;'F.2'!N6,AD$5,AE$5)</f>
        <v>0</v>
      </c>
    </row>
    <row r="7" spans="1:26" ht="15" customHeight="1">
      <c r="A7" s="40" t="str">
        <f>'T.'!B15</f>
        <v>K.KÖPRÜ BLD. SPOR</v>
      </c>
      <c r="B7" s="39">
        <f>IF('F.2'!C7&gt;'F.2'!D7,AD$5,AE$5)</f>
        <v>0</v>
      </c>
      <c r="C7" s="39">
        <f>IF('F.2'!C7='F.2'!D7,AD$5,AE$5)</f>
        <v>1</v>
      </c>
      <c r="D7" s="39">
        <f>IF('F.2'!C7&lt;'F.2'!D7,AD$5,AE$5)</f>
        <v>0</v>
      </c>
      <c r="E7" s="40" t="str">
        <f>'T.'!B9</f>
        <v>YENİ HARRAN SPOR</v>
      </c>
      <c r="F7" s="39">
        <f>IF('F.2'!D7&gt;'F.2'!C7,AD$5,AE$5)</f>
        <v>0</v>
      </c>
      <c r="G7" s="39">
        <f>IF('F.2'!C7='F.2'!D7,AD$5,AE$5)</f>
        <v>1</v>
      </c>
      <c r="H7" s="39">
        <f>IF('F.2'!C7&gt;'F.2'!D7,AD$5,AE$5)</f>
        <v>0</v>
      </c>
      <c r="I7" s="19"/>
      <c r="J7" s="65" t="str">
        <f>'T.'!B11</f>
        <v>C.PINAR EĞİTİM SPOR</v>
      </c>
      <c r="K7" s="64">
        <f>IF('F.2'!H7&gt;'F.2'!I7,AD$5,AE$5)</f>
        <v>0</v>
      </c>
      <c r="L7" s="64">
        <f>IF('F.2'!H7='F.2'!I7,AD$5,AE$5)</f>
        <v>1</v>
      </c>
      <c r="M7" s="64">
        <f>IF('F.2'!H7&lt;'F.2'!I7,AD$5,AE$5)</f>
        <v>0</v>
      </c>
      <c r="N7" s="65" t="str">
        <f>'T.'!B14</f>
        <v>ŞANLIURFASPOR</v>
      </c>
      <c r="O7" s="64">
        <f>IF('F.2'!H7&lt;'F.2'!I7,AD$5,AE$5)</f>
        <v>0</v>
      </c>
      <c r="P7" s="64">
        <f>IF('F.2'!H7='F.2'!I7,AD$5,AE$5)</f>
        <v>1</v>
      </c>
      <c r="Q7" s="64">
        <f>IF('F.2'!H7&gt;'F.2'!I7,AD$5,AE$5)</f>
        <v>0</v>
      </c>
      <c r="R7" s="23"/>
      <c r="S7" s="40" t="str">
        <f>'T.'!B16</f>
        <v>KARTAL GÜCÜ </v>
      </c>
      <c r="T7" s="39">
        <f>IF('F.2'!M7&gt;'F.2'!N7,AD$5,AE$5)</f>
        <v>0</v>
      </c>
      <c r="U7" s="39">
        <f>IF('F.2'!M7='F.2'!N7,AD$5,AE$5)</f>
        <v>1</v>
      </c>
      <c r="V7" s="39">
        <f>IF('F.2'!M7&lt;'F.2'!N7,AD$5,AE$5)</f>
        <v>0</v>
      </c>
      <c r="W7" s="40" t="str">
        <f>'T.'!B10</f>
        <v>ANADOLU GENÇLİK SPOR</v>
      </c>
      <c r="X7" s="39">
        <f>IF('F.2'!M7&lt;'F.2'!N7,AD$5,AE$5)</f>
        <v>0</v>
      </c>
      <c r="Y7" s="39">
        <f>IF('F.2'!M7='F.2'!N7,AD$5,AE$5)</f>
        <v>1</v>
      </c>
      <c r="Z7" s="39">
        <f>IF('F.2'!M7&gt;'F.2'!N7,AD$5,AE$5)</f>
        <v>0</v>
      </c>
    </row>
    <row r="8" spans="1:26" ht="15" customHeight="1">
      <c r="A8" s="40" t="str">
        <f>'T.'!B14</f>
        <v>ŞANLIURFASPOR</v>
      </c>
      <c r="B8" s="39">
        <f>IF('F.2'!C8&gt;'F.2'!D8,AD$5,AE$5)</f>
        <v>0</v>
      </c>
      <c r="C8" s="39">
        <f>IF('F.2'!C8='F.2'!D8,AD$5,AE$5)</f>
        <v>1</v>
      </c>
      <c r="D8" s="39">
        <f>IF('F.2'!C8&lt;'F.2'!D8,AD$5,AE$5)</f>
        <v>0</v>
      </c>
      <c r="E8" s="40" t="str">
        <f>'T.'!B10</f>
        <v>ANADOLU GENÇLİK SPOR</v>
      </c>
      <c r="F8" s="39">
        <f>IF('F.2'!D8&gt;'F.2'!C8,AD$5,AE$5)</f>
        <v>0</v>
      </c>
      <c r="G8" s="39">
        <f>IF('F.2'!C8='F.2'!D8,AD$5,AE$5)</f>
        <v>1</v>
      </c>
      <c r="H8" s="39">
        <f>IF('F.2'!C8&gt;'F.2'!D8,AD$5,AE$5)</f>
        <v>0</v>
      </c>
      <c r="I8" s="19"/>
      <c r="J8" s="65" t="str">
        <f>'T.'!B10</f>
        <v>ANADOLU GENÇLİK SPOR</v>
      </c>
      <c r="K8" s="64">
        <f>IF('F.2'!H8&gt;'F.2'!I8,AD$5,AE$5)</f>
        <v>0</v>
      </c>
      <c r="L8" s="64">
        <f>IF('F.2'!H8='F.2'!I8,AD$5,AE$5)</f>
        <v>1</v>
      </c>
      <c r="M8" s="64">
        <f>IF('F.2'!H8&lt;'F.2'!I8,AD$5,AE$5)</f>
        <v>0</v>
      </c>
      <c r="N8" s="65" t="str">
        <f>'T.'!B15</f>
        <v>K.KÖPRÜ BLD. SPOR</v>
      </c>
      <c r="O8" s="64">
        <f>IF('F.2'!H8&lt;'F.2'!I8,AD$5,AE$5)</f>
        <v>0</v>
      </c>
      <c r="P8" s="64">
        <f>IF('F.2'!H8='F.2'!I8,AD$5,AE$5)</f>
        <v>1</v>
      </c>
      <c r="Q8" s="64">
        <f>IF('F.2'!H8&gt;'F.2'!I8,AD$5,AE$5)</f>
        <v>0</v>
      </c>
      <c r="R8" s="23"/>
      <c r="S8" s="40" t="str">
        <f>'T.'!B15</f>
        <v>K.KÖPRÜ BLD. SPOR</v>
      </c>
      <c r="T8" s="39">
        <f>IF('F.2'!M8&gt;'F.2'!N8,AD$5,AE$5)</f>
        <v>0</v>
      </c>
      <c r="U8" s="39">
        <f>IF('F.2'!M8='F.2'!N8,AD$5,AE$5)</f>
        <v>1</v>
      </c>
      <c r="V8" s="39">
        <f>IF('F.2'!M8&lt;'F.2'!N8,AD$5,AE$5)</f>
        <v>0</v>
      </c>
      <c r="W8" s="40" t="str">
        <f>'T.'!B11</f>
        <v>C.PINAR EĞİTİM SPOR</v>
      </c>
      <c r="X8" s="39">
        <f>IF('F.2'!M8&lt;'F.2'!N8,AD$5,AE$5)</f>
        <v>0</v>
      </c>
      <c r="Y8" s="39">
        <f>IF('F.2'!M8='F.2'!N8,AD$5,AE$5)</f>
        <v>1</v>
      </c>
      <c r="Z8" s="39">
        <f>IF('F.2'!M8&gt;'F.2'!N8,AD$5,AE$5)</f>
        <v>0</v>
      </c>
    </row>
    <row r="9" spans="1:26" ht="15" customHeight="1">
      <c r="A9" s="40" t="str">
        <f>'T.'!B13</f>
        <v>V.ŞEHİR SPOR</v>
      </c>
      <c r="B9" s="39">
        <f>IF('F.2'!C9&gt;'F.2'!D9,AD$5,AE$5)</f>
        <v>0</v>
      </c>
      <c r="C9" s="39">
        <f>IF('F.2'!C9='F.2'!D9,AD$5,AE$5)</f>
        <v>1</v>
      </c>
      <c r="D9" s="39">
        <f>IF('F.2'!C9&lt;'F.2'!D9,AD$5,AE$5)</f>
        <v>0</v>
      </c>
      <c r="E9" s="40" t="str">
        <f>'T.'!B11</f>
        <v>C.PINAR EĞİTİM SPOR</v>
      </c>
      <c r="F9" s="39">
        <f>IF('F.2'!D9&gt;'F.2'!C9,AD$5,AE$5)</f>
        <v>0</v>
      </c>
      <c r="G9" s="39">
        <f>IF('F.2'!C9='F.2'!D9,AD$5,AE$5)</f>
        <v>1</v>
      </c>
      <c r="H9" s="39">
        <f>IF('F.2'!C9&gt;'F.2'!D9,AD$5,AE$5)</f>
        <v>0</v>
      </c>
      <c r="I9" s="19"/>
      <c r="J9" s="65" t="str">
        <f>'T.'!B9</f>
        <v>YENİ HARRAN SPOR</v>
      </c>
      <c r="K9" s="64">
        <f>IF('F.2'!H9&gt;'F.2'!I9,AD$5,AE$5)</f>
        <v>0</v>
      </c>
      <c r="L9" s="64">
        <f>IF('F.2'!H9='F.2'!I9,AD$5,AE$5)</f>
        <v>1</v>
      </c>
      <c r="M9" s="64">
        <f>IF('F.2'!H9&lt;'F.2'!I9,AD$5,AE$5)</f>
        <v>0</v>
      </c>
      <c r="N9" s="65" t="str">
        <f>'T.'!B16</f>
        <v>KARTAL GÜCÜ </v>
      </c>
      <c r="O9" s="64">
        <f>IF('F.2'!H9&lt;'F.2'!I9,AD$5,AE$5)</f>
        <v>0</v>
      </c>
      <c r="P9" s="64">
        <f>IF('F.2'!H9='F.2'!I9,AD$5,AE$5)</f>
        <v>1</v>
      </c>
      <c r="Q9" s="64">
        <f>IF('F.2'!H9&gt;'F.2'!I9,AD$5,AE$5)</f>
        <v>0</v>
      </c>
      <c r="R9" s="23"/>
      <c r="S9" s="40" t="str">
        <f>'T.'!B14</f>
        <v>ŞANLIURFASPOR</v>
      </c>
      <c r="T9" s="39">
        <f>IF('F.2'!M9&gt;'F.2'!N9,AD$5,AE$5)</f>
        <v>0</v>
      </c>
      <c r="U9" s="39">
        <f>IF('F.2'!M9='F.2'!N9,AD$5,AE$5)</f>
        <v>1</v>
      </c>
      <c r="V9" s="39">
        <f>IF('F.2'!M9&lt;'F.2'!N9,AD$5,AE$5)</f>
        <v>0</v>
      </c>
      <c r="W9" s="40" t="str">
        <f>'T.'!B12</f>
        <v>C.PINAR SPOR</v>
      </c>
      <c r="X9" s="39">
        <f>IF('F.2'!M9&lt;'F.2'!N9,AD$5,AE$5)</f>
        <v>0</v>
      </c>
      <c r="Y9" s="39">
        <f>IF('F.2'!M9='F.2'!N9,AD$5,AE$5)</f>
        <v>1</v>
      </c>
      <c r="Z9" s="39">
        <f>IF('F.2'!M9&gt;'F.2'!N9,AD$5,AE$5)</f>
        <v>0</v>
      </c>
    </row>
    <row r="10" spans="1:26" ht="15" customHeight="1">
      <c r="A10" s="40" t="str">
        <f>'T.'!B12</f>
        <v>C.PINAR SPOR</v>
      </c>
      <c r="B10" s="39">
        <f>IF('F.2'!C10&gt;'F.2'!D10,AE$5,AE$5)</f>
        <v>0</v>
      </c>
      <c r="C10" s="39">
        <f>IF('F.2'!C10='F.2'!D10,AE$5,AE$5)</f>
        <v>0</v>
      </c>
      <c r="D10" s="39">
        <f>IF('F.2'!C10&lt;'F.2'!D10,AE$5,AE$5)</f>
        <v>0</v>
      </c>
      <c r="E10" s="40" t="str">
        <f>'T.'!B17</f>
        <v>BAY</v>
      </c>
      <c r="F10" s="39">
        <f>IF('F.2'!D10&gt;'F.2'!C10,AE$5,AE$5)</f>
        <v>0</v>
      </c>
      <c r="G10" s="39">
        <f>IF('F.2'!C10='F.2'!D10,AE$5,AE$5)</f>
        <v>0</v>
      </c>
      <c r="H10" s="39">
        <f>IF('F.2'!C10&gt;'F.2'!D10,AE$5,AE$5)</f>
        <v>0</v>
      </c>
      <c r="I10" s="19"/>
      <c r="J10" s="65" t="str">
        <f>'T.'!B7</f>
        <v>EDESSA 7 YILDIZ</v>
      </c>
      <c r="K10" s="64">
        <f>IF('F.2'!H10&gt;'F.2'!I10,AE$5,AE$5)</f>
        <v>0</v>
      </c>
      <c r="L10" s="64">
        <f>IF('F.2'!H10='F.2'!I10,AE$5,AE$5)</f>
        <v>0</v>
      </c>
      <c r="M10" s="64">
        <f>IF('F.2'!H10&lt;'F.2'!I10,AE$5,AE$5)</f>
        <v>0</v>
      </c>
      <c r="N10" s="65" t="str">
        <f>'T.'!B17</f>
        <v>BAY</v>
      </c>
      <c r="O10" s="64">
        <f>IF('F.2'!H10&lt;'F.2'!I10,AE$5,AE$5)</f>
        <v>0</v>
      </c>
      <c r="P10" s="64">
        <f>IF('F.2'!H10='F.2'!I10,AE$5,AE$5)</f>
        <v>0</v>
      </c>
      <c r="Q10" s="64">
        <f>IF('F.2'!H10&gt;'F.2'!I10,AE$5,AE$5)</f>
        <v>0</v>
      </c>
      <c r="R10" s="23"/>
      <c r="S10" s="40" t="str">
        <f>'T.'!B13</f>
        <v>V.ŞEHİR SPOR</v>
      </c>
      <c r="T10" s="39">
        <f>IF('F.2'!M10&gt;'F.2'!N10,AE$5,AE$5)</f>
        <v>0</v>
      </c>
      <c r="U10" s="39">
        <f>IF('F.2'!M10='F.2'!N10,AE$5,AE$5)</f>
        <v>0</v>
      </c>
      <c r="V10" s="39">
        <f>IF('F.2'!M10&lt;'F.2'!N10,AE$5,AE$5)</f>
        <v>0</v>
      </c>
      <c r="W10" s="40" t="str">
        <f>'T.'!B17</f>
        <v>BAY</v>
      </c>
      <c r="X10" s="39">
        <f>IF('F.2'!M10&lt;'F.2'!N10,AE$5,AE$5)</f>
        <v>0</v>
      </c>
      <c r="Y10" s="39">
        <f>IF('F.2'!M10='F.2'!N10,AE$5,AE$5)</f>
        <v>0</v>
      </c>
      <c r="Z10" s="39">
        <f>IF('F.2'!M10&gt;'F.2'!N10,AE$5,AE$5)</f>
        <v>0</v>
      </c>
    </row>
    <row r="11" spans="1:21" ht="9" customHeight="1">
      <c r="A11" s="24"/>
      <c r="B11" s="19"/>
      <c r="C11" s="19"/>
      <c r="D11" s="19"/>
      <c r="E11" s="19"/>
      <c r="F11" s="24"/>
      <c r="G11" s="24"/>
      <c r="H11" s="24"/>
      <c r="I11" s="24"/>
      <c r="J11" s="24"/>
      <c r="K11" s="19"/>
      <c r="L11" s="19"/>
      <c r="M11" s="19"/>
      <c r="N11" s="19"/>
      <c r="O11" s="24"/>
      <c r="P11" s="24"/>
      <c r="Q11" s="24"/>
      <c r="R11" s="23"/>
      <c r="S11" s="23"/>
      <c r="T11" s="23"/>
      <c r="U11" s="18"/>
    </row>
    <row r="12" spans="1:26" ht="21" customHeight="1">
      <c r="A12" s="130" t="s">
        <v>35</v>
      </c>
      <c r="B12" s="130"/>
      <c r="C12" s="130"/>
      <c r="D12" s="130"/>
      <c r="E12" s="130"/>
      <c r="F12" s="130"/>
      <c r="G12" s="130"/>
      <c r="H12" s="130"/>
      <c r="I12" s="21"/>
      <c r="J12" s="129" t="s">
        <v>36</v>
      </c>
      <c r="K12" s="129"/>
      <c r="L12" s="129"/>
      <c r="M12" s="129"/>
      <c r="N12" s="129"/>
      <c r="O12" s="129"/>
      <c r="P12" s="129"/>
      <c r="Q12" s="129"/>
      <c r="R12" s="23"/>
      <c r="S12" s="130" t="s">
        <v>37</v>
      </c>
      <c r="T12" s="130"/>
      <c r="U12" s="130"/>
      <c r="V12" s="130"/>
      <c r="W12" s="130"/>
      <c r="X12" s="130"/>
      <c r="Y12" s="130"/>
      <c r="Z12" s="130"/>
    </row>
    <row r="13" spans="1:26" ht="18" customHeight="1">
      <c r="A13" s="130" t="s">
        <v>28</v>
      </c>
      <c r="B13" s="130"/>
      <c r="C13" s="130"/>
      <c r="D13" s="130"/>
      <c r="E13" s="130" t="s">
        <v>29</v>
      </c>
      <c r="F13" s="130"/>
      <c r="G13" s="130"/>
      <c r="H13" s="130"/>
      <c r="I13" s="21"/>
      <c r="J13" s="129" t="s">
        <v>28</v>
      </c>
      <c r="K13" s="129"/>
      <c r="L13" s="129"/>
      <c r="M13" s="129"/>
      <c r="N13" s="38"/>
      <c r="O13" s="129" t="s">
        <v>29</v>
      </c>
      <c r="P13" s="129"/>
      <c r="Q13" s="129"/>
      <c r="R13" s="23"/>
      <c r="S13" s="130" t="s">
        <v>28</v>
      </c>
      <c r="T13" s="130"/>
      <c r="U13" s="130"/>
      <c r="V13" s="130"/>
      <c r="W13" s="63"/>
      <c r="X13" s="130" t="s">
        <v>29</v>
      </c>
      <c r="Y13" s="130"/>
      <c r="Z13" s="130"/>
    </row>
    <row r="14" spans="1:26" ht="18" customHeight="1">
      <c r="A14" s="63" t="s">
        <v>31</v>
      </c>
      <c r="B14" s="63" t="s">
        <v>19</v>
      </c>
      <c r="C14" s="63" t="s">
        <v>20</v>
      </c>
      <c r="D14" s="63" t="s">
        <v>21</v>
      </c>
      <c r="E14" s="63" t="s">
        <v>31</v>
      </c>
      <c r="F14" s="63" t="s">
        <v>19</v>
      </c>
      <c r="G14" s="63" t="s">
        <v>20</v>
      </c>
      <c r="H14" s="63" t="s">
        <v>21</v>
      </c>
      <c r="I14" s="21"/>
      <c r="J14" s="38" t="s">
        <v>31</v>
      </c>
      <c r="K14" s="38" t="s">
        <v>19</v>
      </c>
      <c r="L14" s="38" t="s">
        <v>20</v>
      </c>
      <c r="M14" s="38" t="s">
        <v>21</v>
      </c>
      <c r="N14" s="38" t="s">
        <v>31</v>
      </c>
      <c r="O14" s="38" t="s">
        <v>19</v>
      </c>
      <c r="P14" s="38" t="s">
        <v>20</v>
      </c>
      <c r="Q14" s="38" t="s">
        <v>21</v>
      </c>
      <c r="R14" s="23"/>
      <c r="S14" s="63" t="s">
        <v>31</v>
      </c>
      <c r="T14" s="63" t="s">
        <v>19</v>
      </c>
      <c r="U14" s="63" t="s">
        <v>20</v>
      </c>
      <c r="V14" s="63" t="s">
        <v>21</v>
      </c>
      <c r="W14" s="63" t="s">
        <v>31</v>
      </c>
      <c r="X14" s="63" t="s">
        <v>19</v>
      </c>
      <c r="Y14" s="63" t="s">
        <v>20</v>
      </c>
      <c r="Z14" s="63" t="s">
        <v>21</v>
      </c>
    </row>
    <row r="15" spans="1:26" ht="15" customHeight="1">
      <c r="A15" s="65" t="str">
        <f>'T.'!B10</f>
        <v>ANADOLU GENÇLİK SPOR</v>
      </c>
      <c r="B15" s="64">
        <f>IF('F.2'!C15&gt;'F.2'!D15,AD$5,AE$5)</f>
        <v>0</v>
      </c>
      <c r="C15" s="64">
        <f>IF('F.2'!C15='F.2'!D15,AD$5,AE$5)</f>
        <v>1</v>
      </c>
      <c r="D15" s="64">
        <f>IF('F.2'!C15&lt;'F.2'!D15,AD$5,AE$5)</f>
        <v>0</v>
      </c>
      <c r="E15" s="65" t="str">
        <f>'T.'!B6</f>
        <v>Ş.URFA B.ŞEHİR BLD.</v>
      </c>
      <c r="F15" s="64">
        <f>IF('F.2'!D15&gt;'F.2'!C15,AD$5,AE$5)</f>
        <v>0</v>
      </c>
      <c r="G15" s="64">
        <f>IF('F.2'!C15='F.2'!D15,AD$5,AE$5)</f>
        <v>1</v>
      </c>
      <c r="H15" s="64">
        <f>IF('F.2'!C15&gt;'F.2'!D15,AD$5,AE$5)</f>
        <v>0</v>
      </c>
      <c r="I15" s="19"/>
      <c r="J15" s="40" t="str">
        <f>'T.'!B8</f>
        <v>EYYÜBİYE BLD.</v>
      </c>
      <c r="K15" s="39">
        <f>IF('F.2'!H15&gt;'F.2'!I15,AD$5,AE$5)</f>
        <v>0</v>
      </c>
      <c r="L15" s="39">
        <f>IF('F.2'!H15='F.2'!I15,AD$5,AE$5)</f>
        <v>1</v>
      </c>
      <c r="M15" s="39">
        <f>IF('F.2'!H15&lt;'F.2'!I15,AD$5,AE$5)</f>
        <v>0</v>
      </c>
      <c r="N15" s="40" t="str">
        <f>'T.'!B9</f>
        <v>YENİ HARRAN SPOR</v>
      </c>
      <c r="O15" s="39">
        <f>IF('F.2'!H15&lt;'F.2'!I15,AD$5,AE$5)</f>
        <v>0</v>
      </c>
      <c r="P15" s="39">
        <f>IF('F.2'!H15='F.2'!I15,AD$5,AE$5)</f>
        <v>1</v>
      </c>
      <c r="Q15" s="39">
        <f>IF('F.2'!H15&gt;'F.2'!I15,AD$5,AE$5)</f>
        <v>0</v>
      </c>
      <c r="R15" s="23"/>
      <c r="S15" s="65" t="str">
        <f>'T.'!B12</f>
        <v>C.PINAR SPOR</v>
      </c>
      <c r="T15" s="64">
        <f>IF('F.2'!M15&gt;'F.2'!N15,AD$5,AE$5)</f>
        <v>0</v>
      </c>
      <c r="U15" s="64">
        <f>IF('F.2'!M15='F.2'!N15,AD$5,AE$5)</f>
        <v>1</v>
      </c>
      <c r="V15" s="64">
        <f>IF('F.2'!M15&lt;'F.2'!N15,AD$5,AE$5)</f>
        <v>0</v>
      </c>
      <c r="W15" s="65" t="str">
        <f>'T.'!B6</f>
        <v>Ş.URFA B.ŞEHİR BLD.</v>
      </c>
      <c r="X15" s="64">
        <f>IF('F.2'!M15&lt;'F.2'!N15,AD$5,AE$5)</f>
        <v>0</v>
      </c>
      <c r="Y15" s="64">
        <f>IF('F.2'!M15='F.2'!N15,AD$5,AE$5)</f>
        <v>1</v>
      </c>
      <c r="Z15" s="64">
        <f>IF('F.2'!M15&gt;'F.2'!N15,AD$5,AE$5)</f>
        <v>0</v>
      </c>
    </row>
    <row r="16" spans="1:26" ht="15" customHeight="1">
      <c r="A16" s="65" t="str">
        <f>'T.'!B9</f>
        <v>YENİ HARRAN SPOR</v>
      </c>
      <c r="B16" s="64">
        <f>IF('F.2'!C16&gt;'F.2'!D16,AD$5,AE$5)</f>
        <v>0</v>
      </c>
      <c r="C16" s="64">
        <f>IF('F.2'!C16='F.2'!D16,AD$5,AE$5)</f>
        <v>1</v>
      </c>
      <c r="D16" s="64">
        <f>IF('F.2'!C16&lt;'F.2'!D16,AD$5,AE$5)</f>
        <v>0</v>
      </c>
      <c r="E16" s="65" t="str">
        <f>'T.'!B7</f>
        <v>EDESSA 7 YILDIZ</v>
      </c>
      <c r="F16" s="64">
        <f>IF('F.2'!D16&gt;'F.2'!C16,AD$5,AE$5)</f>
        <v>0</v>
      </c>
      <c r="G16" s="64">
        <f>IF('F.2'!C16='F.2'!D16,AD$5,AE$5)</f>
        <v>1</v>
      </c>
      <c r="H16" s="64">
        <f>IF('F.2'!C16&gt;'F.2'!D16,AD$5,AE$5)</f>
        <v>0</v>
      </c>
      <c r="I16" s="19"/>
      <c r="J16" s="40" t="str">
        <f>'T.'!B7</f>
        <v>EDESSA 7 YILDIZ</v>
      </c>
      <c r="K16" s="39">
        <f>IF('F.2'!H16&gt;'F.2'!I16,AD$5,AE$5)</f>
        <v>0</v>
      </c>
      <c r="L16" s="39">
        <f>IF('F.2'!H16='F.2'!I16,AD$5,AE$5)</f>
        <v>1</v>
      </c>
      <c r="M16" s="39">
        <f>IF('F.2'!H16&lt;'F.2'!I16,AD$5,AE$5)</f>
        <v>0</v>
      </c>
      <c r="N16" s="40" t="str">
        <f>'T.'!B10</f>
        <v>ANADOLU GENÇLİK SPOR</v>
      </c>
      <c r="O16" s="39">
        <f>IF('F.2'!H16&lt;'F.2'!I16,AD$5,AE$5)</f>
        <v>0</v>
      </c>
      <c r="P16" s="39">
        <f>IF('F.2'!H16='F.2'!I16,AD$5,AE$5)</f>
        <v>1</v>
      </c>
      <c r="Q16" s="39">
        <f>IF('F.2'!H16&gt;'F.2'!I16,AD$5,AE$5)</f>
        <v>0</v>
      </c>
      <c r="R16" s="23"/>
      <c r="S16" s="65" t="str">
        <f>'T.'!B11</f>
        <v>C.PINAR EĞİTİM SPOR</v>
      </c>
      <c r="T16" s="64">
        <f>IF('F.2'!M16&gt;'F.2'!N16,AD$5,AE$5)</f>
        <v>0</v>
      </c>
      <c r="U16" s="64">
        <f>IF('F.2'!M16='F.2'!N16,AD$5,AE$5)</f>
        <v>1</v>
      </c>
      <c r="V16" s="64">
        <f>IF('F.2'!M16&lt;'F.2'!N16,AD$5,AE$5)</f>
        <v>0</v>
      </c>
      <c r="W16" s="65" t="str">
        <f>'T.'!B7</f>
        <v>EDESSA 7 YILDIZ</v>
      </c>
      <c r="X16" s="64">
        <f>IF('F.2'!M16&lt;'F.2'!N16,AD$5,AE$5)</f>
        <v>0</v>
      </c>
      <c r="Y16" s="64">
        <f>IF('F.2'!M16='F.2'!N16,AD$5,AE$5)</f>
        <v>1</v>
      </c>
      <c r="Z16" s="64">
        <f>IF('F.2'!M16&gt;'F.2'!N16,AD$5,AE$5)</f>
        <v>0</v>
      </c>
    </row>
    <row r="17" spans="1:26" ht="15" customHeight="1">
      <c r="A17" s="65" t="str">
        <f>'T.'!B13</f>
        <v>V.ŞEHİR SPOR</v>
      </c>
      <c r="B17" s="64">
        <f>IF('F.2'!C17&gt;'F.2'!D17,AD$5,AE$5)</f>
        <v>0</v>
      </c>
      <c r="C17" s="64">
        <f>IF('F.2'!C17='F.2'!D17,AD$5,AE$5)</f>
        <v>1</v>
      </c>
      <c r="D17" s="64">
        <f>IF('F.2'!C17&lt;'F.2'!D17,AD$5,AE$5)</f>
        <v>0</v>
      </c>
      <c r="E17" s="65" t="str">
        <f>'T.'!B14</f>
        <v>ŞANLIURFASPOR</v>
      </c>
      <c r="F17" s="64">
        <f>IF('F.2'!D17&gt;'F.2'!C17,AD$5,AE$5)</f>
        <v>0</v>
      </c>
      <c r="G17" s="64">
        <f>IF('F.2'!C17='F.2'!D17,AD$5,AE$5)</f>
        <v>1</v>
      </c>
      <c r="H17" s="64">
        <f>IF('F.2'!C17&gt;'F.2'!D17,AD$5,AE$5)</f>
        <v>0</v>
      </c>
      <c r="I17" s="19"/>
      <c r="J17" s="40" t="str">
        <f>'T.'!B6</f>
        <v>Ş.URFA B.ŞEHİR BLD.</v>
      </c>
      <c r="K17" s="39">
        <f>IF('F.2'!H17&gt;'F.2'!I17,AD$5,AE$5)</f>
        <v>0</v>
      </c>
      <c r="L17" s="39">
        <f>IF('F.2'!H17='F.2'!I17,AD$5,AE$5)</f>
        <v>1</v>
      </c>
      <c r="M17" s="39">
        <f>IF('F.2'!H17&lt;'F.2'!I17,AD$5,AE$5)</f>
        <v>0</v>
      </c>
      <c r="N17" s="40" t="str">
        <f>'T.'!B11</f>
        <v>C.PINAR EĞİTİM SPOR</v>
      </c>
      <c r="O17" s="39">
        <f>IF('F.2'!H17&lt;'F.2'!I17,AD$5,AE$5)</f>
        <v>0</v>
      </c>
      <c r="P17" s="39">
        <f>IF('F.2'!H17='F.2'!I17,AD$5,AE$5)</f>
        <v>1</v>
      </c>
      <c r="Q17" s="39">
        <f>IF('F.2'!H17&gt;'F.2'!I17,AD$5,AE$5)</f>
        <v>0</v>
      </c>
      <c r="R17" s="23"/>
      <c r="S17" s="65" t="str">
        <f>'T.'!B10</f>
        <v>ANADOLU GENÇLİK SPOR</v>
      </c>
      <c r="T17" s="64">
        <f>IF('F.2'!M17&gt;'F.2'!N17,AD$5,AE$5)</f>
        <v>0</v>
      </c>
      <c r="U17" s="64">
        <f>IF('F.2'!M17='F.2'!N17,AD$5,AE$5)</f>
        <v>1</v>
      </c>
      <c r="V17" s="64">
        <f>IF('F.2'!M17&lt;'F.2'!N17,AD$5,AE$5)</f>
        <v>0</v>
      </c>
      <c r="W17" s="65" t="str">
        <f>'T.'!B8</f>
        <v>EYYÜBİYE BLD.</v>
      </c>
      <c r="X17" s="64">
        <f>IF('F.2'!M17&lt;'F.2'!N17,AD$5,AE$5)</f>
        <v>0</v>
      </c>
      <c r="Y17" s="64">
        <f>IF('F.2'!M17='F.2'!N17,AD$5,AE$5)</f>
        <v>1</v>
      </c>
      <c r="Z17" s="64">
        <f>IF('F.2'!M17&gt;'F.2'!N17,AD$5,AE$5)</f>
        <v>0</v>
      </c>
    </row>
    <row r="18" spans="1:26" ht="15" customHeight="1">
      <c r="A18" s="65" t="str">
        <f>'T.'!B12</f>
        <v>C.PINAR SPOR</v>
      </c>
      <c r="B18" s="64">
        <f>IF('F.2'!C18&gt;'F.2'!D18,AD$5,AE$5)</f>
        <v>0</v>
      </c>
      <c r="C18" s="64">
        <f>IF('F.2'!C18='F.2'!D18,AD$5,AE$5)</f>
        <v>1</v>
      </c>
      <c r="D18" s="64">
        <f>IF('F.2'!C18&lt;'F.2'!D18,AD$5,AE$5)</f>
        <v>0</v>
      </c>
      <c r="E18" s="65" t="str">
        <f>'T.'!B15</f>
        <v>K.KÖPRÜ BLD. SPOR</v>
      </c>
      <c r="F18" s="64">
        <f>IF('F.2'!D18&gt;'F.2'!C18,AD$5,AE$5)</f>
        <v>0</v>
      </c>
      <c r="G18" s="64">
        <f>IF('F.2'!C18='F.2'!D18,AD$5,AE$5)</f>
        <v>1</v>
      </c>
      <c r="H18" s="64">
        <f>IF('F.2'!C18&gt;'F.2'!D18,AD$5,AE$5)</f>
        <v>0</v>
      </c>
      <c r="I18" s="19"/>
      <c r="J18" s="40" t="str">
        <f>'T.'!B16</f>
        <v>KARTAL GÜCÜ </v>
      </c>
      <c r="K18" s="39">
        <f>IF('F.2'!H18&gt;'F.2'!I18,AD$5,AE$5)</f>
        <v>0</v>
      </c>
      <c r="L18" s="39">
        <f>IF('F.2'!H18='F.2'!I18,AD$5,AE$5)</f>
        <v>1</v>
      </c>
      <c r="M18" s="39">
        <f>IF('F.2'!H18&lt;'F.2'!I18,AD$5,AE$5)</f>
        <v>0</v>
      </c>
      <c r="N18" s="40" t="str">
        <f>'T.'!B12</f>
        <v>C.PINAR SPOR</v>
      </c>
      <c r="O18" s="39">
        <f>IF('F.2'!H18&lt;'F.2'!I18,AD$5,AE$5)</f>
        <v>0</v>
      </c>
      <c r="P18" s="39">
        <f>IF('F.2'!H18='F.2'!I18,AD$5,AE$5)</f>
        <v>1</v>
      </c>
      <c r="Q18" s="39">
        <f>IF('F.2'!H18&gt;'F.2'!I18,AD$5,AE$5)</f>
        <v>0</v>
      </c>
      <c r="R18" s="23"/>
      <c r="S18" s="65" t="str">
        <f>'T.'!B14</f>
        <v>ŞANLIURFASPOR</v>
      </c>
      <c r="T18" s="64">
        <f>IF('F.2'!M18&gt;'F.2'!N18,AD$5,AE$5)</f>
        <v>0</v>
      </c>
      <c r="U18" s="64">
        <f>IF('F.2'!M18='F.2'!N18,AD$5,AE$5)</f>
        <v>1</v>
      </c>
      <c r="V18" s="64">
        <f>IF('F.2'!M18&lt;'F.2'!N18,AD$5,AE$5)</f>
        <v>0</v>
      </c>
      <c r="W18" s="65" t="str">
        <f>'T.'!B15</f>
        <v>K.KÖPRÜ BLD. SPOR</v>
      </c>
      <c r="X18" s="64">
        <f>IF('F.2'!M18&lt;'F.2'!N18,AD$5,AE$5)</f>
        <v>0</v>
      </c>
      <c r="Y18" s="64">
        <f>IF('F.2'!M18='F.2'!N18,AD$5,AE$5)</f>
        <v>1</v>
      </c>
      <c r="Z18" s="64">
        <f>IF('F.2'!M18&gt;'F.2'!N18,AD$5,AE$5)</f>
        <v>0</v>
      </c>
    </row>
    <row r="19" spans="1:26" ht="15" customHeight="1">
      <c r="A19" s="65" t="str">
        <f>'T.'!B11</f>
        <v>C.PINAR EĞİTİM SPOR</v>
      </c>
      <c r="B19" s="64">
        <f>IF('F.2'!C19&gt;'F.2'!D19,AD$5,AE$5)</f>
        <v>0</v>
      </c>
      <c r="C19" s="64">
        <f>IF('F.2'!C19='F.2'!D19,AD$5,AE$5)</f>
        <v>1</v>
      </c>
      <c r="D19" s="64">
        <f>IF('F.2'!C19&lt;'F.2'!D19,AD$5,AE$5)</f>
        <v>0</v>
      </c>
      <c r="E19" s="65" t="str">
        <f>'T.'!B16</f>
        <v>KARTAL GÜCÜ </v>
      </c>
      <c r="F19" s="64">
        <f>IF('F.2'!D19&gt;'F.2'!C19,AD$5,AE$5)</f>
        <v>0</v>
      </c>
      <c r="G19" s="64">
        <f>IF('F.2'!C19='F.2'!D19,AD$5,AE$5)</f>
        <v>1</v>
      </c>
      <c r="H19" s="64">
        <f>IF('F.2'!C19&gt;'F.2'!D19,AD$5,AE$5)</f>
        <v>0</v>
      </c>
      <c r="I19" s="19"/>
      <c r="J19" s="40" t="str">
        <f>'T.'!B15</f>
        <v>K.KÖPRÜ BLD. SPOR</v>
      </c>
      <c r="K19" s="39">
        <f>IF('F.2'!H19&gt;'F.2'!I19,AD$5,AE$5)</f>
        <v>0</v>
      </c>
      <c r="L19" s="39">
        <f>IF('F.2'!H19='F.2'!I19,AD$5,AE$5)</f>
        <v>1</v>
      </c>
      <c r="M19" s="39">
        <f>IF('F.2'!H19&lt;'F.2'!I19,AD$5,AE$5)</f>
        <v>0</v>
      </c>
      <c r="N19" s="40" t="str">
        <f>'T.'!B13</f>
        <v>V.ŞEHİR SPOR</v>
      </c>
      <c r="O19" s="39">
        <f>IF('F.2'!H19&lt;'F.2'!I19,AD$5,AE$5)</f>
        <v>0</v>
      </c>
      <c r="P19" s="39">
        <f>IF('F.2'!H19='F.2'!I19,AD$5,AE$5)</f>
        <v>1</v>
      </c>
      <c r="Q19" s="39">
        <f>IF('F.2'!H19&gt;'F.2'!I19,AD$5,AE$5)</f>
        <v>0</v>
      </c>
      <c r="R19" s="23"/>
      <c r="S19" s="65" t="str">
        <f>'T.'!B13</f>
        <v>V.ŞEHİR SPOR</v>
      </c>
      <c r="T19" s="64">
        <f>IF('F.2'!M19&gt;'F.2'!N19,AD$5,AE$5)</f>
        <v>0</v>
      </c>
      <c r="U19" s="64">
        <f>IF('F.2'!M19='F.2'!N19,AD$5,AE$5)</f>
        <v>1</v>
      </c>
      <c r="V19" s="64">
        <f>IF('F.2'!M19&lt;'F.2'!N19,AD$5,AE$5)</f>
        <v>0</v>
      </c>
      <c r="W19" s="65" t="str">
        <f>'T.'!B16</f>
        <v>KARTAL GÜCÜ </v>
      </c>
      <c r="X19" s="64">
        <f>IF('F.2'!M19&lt;'F.2'!N19,AD$5,AE$5)</f>
        <v>0</v>
      </c>
      <c r="Y19" s="64">
        <f>IF('F.2'!M19='F.2'!N19,AD$5,AE$5)</f>
        <v>1</v>
      </c>
      <c r="Z19" s="64">
        <f>IF('F.2'!M19&gt;'F.2'!N19,AD$5,AE$5)</f>
        <v>0</v>
      </c>
    </row>
    <row r="20" spans="1:26" ht="15" customHeight="1">
      <c r="A20" s="65" t="str">
        <f>'T.'!B8</f>
        <v>EYYÜBİYE BLD.</v>
      </c>
      <c r="B20" s="64">
        <f>IF('F.2'!C20&gt;'F.2'!D20,AE$5,AE$5)</f>
        <v>0</v>
      </c>
      <c r="C20" s="64">
        <f>IF('F.2'!C20='F.2'!D20,AE$5,AE$5)</f>
        <v>0</v>
      </c>
      <c r="D20" s="64">
        <f>IF('F.2'!C20&lt;'F.2'!D20,AE$5,AE$5)</f>
        <v>0</v>
      </c>
      <c r="E20" s="65" t="str">
        <f>'T.'!B17</f>
        <v>BAY</v>
      </c>
      <c r="F20" s="64">
        <f>IF('F.2'!D20&gt;'F.2'!C20,AE$5,AE$5)</f>
        <v>0</v>
      </c>
      <c r="G20" s="64">
        <f>IF('F.2'!C20='F.2'!D20,AE$5,AE$5)</f>
        <v>0</v>
      </c>
      <c r="H20" s="64">
        <f>IF('F.2'!C20&gt;'F.2'!D20,AE$5,AE$5)</f>
        <v>0</v>
      </c>
      <c r="I20" s="19"/>
      <c r="J20" s="40" t="str">
        <f>'T.'!B14</f>
        <v>ŞANLIURFASPOR</v>
      </c>
      <c r="K20" s="39">
        <f>IF('F.2'!H20&gt;'F.2'!I20,AE$5,AE$5)</f>
        <v>0</v>
      </c>
      <c r="L20" s="39">
        <f>IF('F.2'!H20='F.2'!I20,AE$5,AE$5)</f>
        <v>0</v>
      </c>
      <c r="M20" s="39">
        <f>IF('F.2'!H20&lt;'F.2'!I20,AE$5,AE$5)</f>
        <v>0</v>
      </c>
      <c r="N20" s="40" t="str">
        <f>'T.'!B17</f>
        <v>BAY</v>
      </c>
      <c r="O20" s="39">
        <f>IF('F.2'!H20&lt;'F.2'!I20,AE$5,AE$5)</f>
        <v>0</v>
      </c>
      <c r="P20" s="39">
        <f>IF('F.2'!H20='F.2'!I20,AE$5,AE$5)</f>
        <v>0</v>
      </c>
      <c r="Q20" s="39">
        <f>IF('F.2'!H20&gt;'F.2'!I20,AE$5,AE$5)</f>
        <v>0</v>
      </c>
      <c r="R20" s="23"/>
      <c r="S20" s="65" t="str">
        <f>'T.'!B9</f>
        <v>YENİ HARRAN SPOR</v>
      </c>
      <c r="T20" s="64">
        <f>IF('F.2'!M20&gt;'F.2'!N20,AE$5,AE$5)</f>
        <v>0</v>
      </c>
      <c r="U20" s="64">
        <f>IF('F.2'!M20='F.2'!N20,AE$5,AE$5)</f>
        <v>0</v>
      </c>
      <c r="V20" s="64">
        <f>IF('F.2'!M20&lt;'F.2'!N20,AE$5,AE$5)</f>
        <v>0</v>
      </c>
      <c r="W20" s="65" t="str">
        <f>'T.'!B17</f>
        <v>BAY</v>
      </c>
      <c r="X20" s="64">
        <f>IF('F.2'!M20&lt;'F.2'!N20,AE$5,AE$5)</f>
        <v>0</v>
      </c>
      <c r="Y20" s="64">
        <f>IF('F.2'!M20='F.2'!N20,AE$5,AE$5)</f>
        <v>0</v>
      </c>
      <c r="Z20" s="64">
        <f>IF('F.2'!M20&gt;'F.2'!N20,AE$5,AE$5)</f>
        <v>0</v>
      </c>
    </row>
    <row r="21" spans="1:21" ht="9" customHeight="1">
      <c r="A21" s="24"/>
      <c r="B21" s="19"/>
      <c r="C21" s="19"/>
      <c r="D21" s="19"/>
      <c r="E21" s="19"/>
      <c r="F21" s="24"/>
      <c r="G21" s="24"/>
      <c r="H21" s="24"/>
      <c r="I21" s="24"/>
      <c r="J21" s="24"/>
      <c r="K21" s="19"/>
      <c r="L21" s="19"/>
      <c r="M21" s="19"/>
      <c r="N21" s="19"/>
      <c r="O21" s="24"/>
      <c r="P21" s="24"/>
      <c r="Q21" s="24"/>
      <c r="R21" s="23"/>
      <c r="S21" s="23"/>
      <c r="T21" s="23"/>
      <c r="U21" s="18"/>
    </row>
    <row r="22" spans="1:26" ht="21" customHeight="1">
      <c r="A22" s="136" t="s">
        <v>38</v>
      </c>
      <c r="B22" s="137"/>
      <c r="C22" s="137"/>
      <c r="D22" s="137"/>
      <c r="E22" s="137"/>
      <c r="F22" s="137"/>
      <c r="G22" s="137"/>
      <c r="H22" s="138"/>
      <c r="I22" s="21"/>
      <c r="J22" s="130" t="s">
        <v>39</v>
      </c>
      <c r="K22" s="130"/>
      <c r="L22" s="130"/>
      <c r="M22" s="130"/>
      <c r="N22" s="130"/>
      <c r="O22" s="130"/>
      <c r="P22" s="130"/>
      <c r="Q22" s="130"/>
      <c r="R22" s="23"/>
      <c r="S22" s="129" t="s">
        <v>40</v>
      </c>
      <c r="T22" s="129"/>
      <c r="U22" s="129"/>
      <c r="V22" s="129"/>
      <c r="W22" s="129"/>
      <c r="X22" s="129"/>
      <c r="Y22" s="129"/>
      <c r="Z22" s="129"/>
    </row>
    <row r="23" spans="1:26" ht="18" customHeight="1">
      <c r="A23" s="139" t="s">
        <v>28</v>
      </c>
      <c r="B23" s="139"/>
      <c r="C23" s="139"/>
      <c r="D23" s="140"/>
      <c r="E23" s="136" t="s">
        <v>29</v>
      </c>
      <c r="F23" s="137"/>
      <c r="G23" s="137"/>
      <c r="H23" s="138"/>
      <c r="I23" s="21"/>
      <c r="J23" s="130" t="s">
        <v>28</v>
      </c>
      <c r="K23" s="130"/>
      <c r="L23" s="130"/>
      <c r="M23" s="130"/>
      <c r="N23" s="130" t="s">
        <v>29</v>
      </c>
      <c r="O23" s="130"/>
      <c r="P23" s="130"/>
      <c r="Q23" s="130"/>
      <c r="R23" s="23"/>
      <c r="S23" s="129" t="s">
        <v>28</v>
      </c>
      <c r="T23" s="129"/>
      <c r="U23" s="129"/>
      <c r="V23" s="129"/>
      <c r="W23" s="129" t="s">
        <v>29</v>
      </c>
      <c r="X23" s="129"/>
      <c r="Y23" s="129"/>
      <c r="Z23" s="129"/>
    </row>
    <row r="24" spans="1:26" ht="18" customHeight="1">
      <c r="A24" s="38" t="s">
        <v>31</v>
      </c>
      <c r="B24" s="38" t="s">
        <v>19</v>
      </c>
      <c r="C24" s="38" t="s">
        <v>20</v>
      </c>
      <c r="D24" s="38" t="s">
        <v>21</v>
      </c>
      <c r="E24" s="38" t="s">
        <v>31</v>
      </c>
      <c r="F24" s="38" t="s">
        <v>19</v>
      </c>
      <c r="G24" s="38" t="s">
        <v>20</v>
      </c>
      <c r="H24" s="38" t="s">
        <v>21</v>
      </c>
      <c r="I24" s="21"/>
      <c r="J24" s="63" t="s">
        <v>31</v>
      </c>
      <c r="K24" s="63" t="s">
        <v>19</v>
      </c>
      <c r="L24" s="63" t="s">
        <v>20</v>
      </c>
      <c r="M24" s="63" t="s">
        <v>21</v>
      </c>
      <c r="N24" s="63" t="s">
        <v>31</v>
      </c>
      <c r="O24" s="63" t="s">
        <v>19</v>
      </c>
      <c r="P24" s="63" t="s">
        <v>20</v>
      </c>
      <c r="Q24" s="63" t="s">
        <v>21</v>
      </c>
      <c r="R24" s="23"/>
      <c r="S24" s="38" t="s">
        <v>31</v>
      </c>
      <c r="T24" s="38" t="s">
        <v>19</v>
      </c>
      <c r="U24" s="38" t="s">
        <v>20</v>
      </c>
      <c r="V24" s="38" t="s">
        <v>21</v>
      </c>
      <c r="W24" s="38" t="s">
        <v>31</v>
      </c>
      <c r="X24" s="38" t="s">
        <v>19</v>
      </c>
      <c r="Y24" s="38" t="s">
        <v>20</v>
      </c>
      <c r="Z24" s="38" t="s">
        <v>21</v>
      </c>
    </row>
    <row r="25" spans="1:26" ht="15" customHeight="1">
      <c r="A25" s="40" t="str">
        <f>'T.'!B9</f>
        <v>YENİ HARRAN SPOR</v>
      </c>
      <c r="B25" s="39">
        <f>IF('F.2'!C25&gt;'F.2'!D25,AD$5,AE$5)</f>
        <v>0</v>
      </c>
      <c r="C25" s="39">
        <f>IF('F.2'!C25='F.2'!D25,AD$5,AE$5)</f>
        <v>1</v>
      </c>
      <c r="D25" s="39">
        <f>IF('F.2'!C25&lt;'F.2'!D25,AD$5,AE$5)</f>
        <v>0</v>
      </c>
      <c r="E25" s="40" t="str">
        <f>'T.'!B10</f>
        <v>ANADOLU GENÇLİK SPOR</v>
      </c>
      <c r="F25" s="39">
        <f>IF('F.2'!D25&gt;'F.2'!C25,AD$5,AE$5)</f>
        <v>0</v>
      </c>
      <c r="G25" s="39">
        <f>IF('F.2'!C25='F.2'!D25,AD$5,AE$5)</f>
        <v>1</v>
      </c>
      <c r="H25" s="39">
        <f>IF('F.2'!C25&gt;'F.2'!D25,AD$5,AE$5)</f>
        <v>0</v>
      </c>
      <c r="I25" s="19"/>
      <c r="J25" s="65" t="str">
        <f>'T.'!B14</f>
        <v>ŞANLIURFASPOR</v>
      </c>
      <c r="K25" s="64">
        <f>IF('F.2'!H25&gt;'F.2'!I25,AD$5,AE$5)</f>
        <v>0</v>
      </c>
      <c r="L25" s="64">
        <f>IF('F.2'!H25='F.2'!I25,AD$5,AE$5)</f>
        <v>1</v>
      </c>
      <c r="M25" s="64">
        <f>IF('F.2'!H25&lt;'F.2'!I25,AD$5,AE$5)</f>
        <v>0</v>
      </c>
      <c r="N25" s="65" t="str">
        <f>'T.'!B6</f>
        <v>Ş.URFA B.ŞEHİR BLD.</v>
      </c>
      <c r="O25" s="64">
        <f>IF('F.2'!H25&lt;'F.2'!I25,AD$5,AE$5)</f>
        <v>0</v>
      </c>
      <c r="P25" s="64">
        <f>IF('F.2'!H25='F.2'!I25,AD$5,AE$5)</f>
        <v>1</v>
      </c>
      <c r="Q25" s="64">
        <f>IF('F.2'!H25&gt;'F.2'!I25,AD$5,AE$5)</f>
        <v>0</v>
      </c>
      <c r="R25" s="23"/>
      <c r="S25" s="40" t="str">
        <f>'T.'!B10</f>
        <v>ANADOLU GENÇLİK SPOR</v>
      </c>
      <c r="T25" s="39">
        <f>IF('F.2'!M25&gt;'F.2'!N25,AD$5,AE$5)</f>
        <v>0</v>
      </c>
      <c r="U25" s="39">
        <f>IF('F.2'!M25='F.2'!N25,AD$5,AE$5)</f>
        <v>1</v>
      </c>
      <c r="V25" s="39">
        <f>IF('F.2'!M25&lt;'F.2'!N25,AD$5,AE$5)</f>
        <v>0</v>
      </c>
      <c r="W25" s="40" t="str">
        <f>'T.'!B11</f>
        <v>C.PINAR EĞİTİM SPOR</v>
      </c>
      <c r="X25" s="39">
        <f>IF('F.2'!M25&lt;'F.2'!N25,AD$5,AE$5)</f>
        <v>0</v>
      </c>
      <c r="Y25" s="39">
        <f>IF('F.2'!M25='F.2'!N25,AD$5,AE$5)</f>
        <v>1</v>
      </c>
      <c r="Z25" s="39">
        <f>IF('F.2'!M25&gt;'F.2'!N25,AD$5,AE$5)</f>
        <v>0</v>
      </c>
    </row>
    <row r="26" spans="1:26" ht="15" customHeight="1">
      <c r="A26" s="40" t="str">
        <f>'T.'!B8</f>
        <v>EYYÜBİYE BLD.</v>
      </c>
      <c r="B26" s="39">
        <f>IF('F.2'!C26&gt;'F.2'!D26,AD$5,AE$5)</f>
        <v>0</v>
      </c>
      <c r="C26" s="39">
        <f>IF('F.2'!C26='F.2'!D26,AD$5,AE$5)</f>
        <v>1</v>
      </c>
      <c r="D26" s="39">
        <f>IF('F.2'!C26&lt;'F.2'!D26,AD$5,AE$5)</f>
        <v>0</v>
      </c>
      <c r="E26" s="40" t="str">
        <f>'T.'!B11</f>
        <v>C.PINAR EĞİTİM SPOR</v>
      </c>
      <c r="F26" s="39">
        <f>IF('F.2'!D26&gt;'F.2'!C26,AD$5,AE$5)</f>
        <v>0</v>
      </c>
      <c r="G26" s="39">
        <f>IF('F.2'!C26='F.2'!D26,AD$5,AE$5)</f>
        <v>1</v>
      </c>
      <c r="H26" s="39">
        <f>IF('F.2'!C26&gt;'F.2'!D26,AD$5,AE$5)</f>
        <v>0</v>
      </c>
      <c r="I26" s="19"/>
      <c r="J26" s="65" t="str">
        <f>'T.'!B13</f>
        <v>V.ŞEHİR SPOR</v>
      </c>
      <c r="K26" s="64">
        <f>IF('F.2'!H26&gt;'F.2'!I26,AD$5,AE$5)</f>
        <v>0</v>
      </c>
      <c r="L26" s="64">
        <f>IF('F.2'!H26='F.2'!I26,AD$5,AE$5)</f>
        <v>1</v>
      </c>
      <c r="M26" s="64">
        <f>IF('F.2'!H26&lt;'F.2'!I26,AD$5,AE$5)</f>
        <v>0</v>
      </c>
      <c r="N26" s="65" t="str">
        <f>'T.'!B7</f>
        <v>EDESSA 7 YILDIZ</v>
      </c>
      <c r="O26" s="64">
        <f>IF('F.2'!H26&lt;'F.2'!I26,AD$5,AE$5)</f>
        <v>0</v>
      </c>
      <c r="P26" s="64">
        <f>IF('F.2'!H26='F.2'!I26,AD$5,AE$5)</f>
        <v>1</v>
      </c>
      <c r="Q26" s="64">
        <f>IF('F.2'!H26&gt;'F.2'!I26,AD$5,AE$5)</f>
        <v>0</v>
      </c>
      <c r="R26" s="23"/>
      <c r="S26" s="40" t="str">
        <f>'T.'!B9</f>
        <v>YENİ HARRAN SPOR</v>
      </c>
      <c r="T26" s="39">
        <f>IF('F.2'!M26&gt;'F.2'!N26,AD$5,AE$5)</f>
        <v>0</v>
      </c>
      <c r="U26" s="39">
        <f>IF('F.2'!M26='F.2'!N26,AD$5,AE$5)</f>
        <v>1</v>
      </c>
      <c r="V26" s="39">
        <f>IF('F.2'!M26&lt;'F.2'!N26,AD$5,AE$5)</f>
        <v>0</v>
      </c>
      <c r="W26" s="40" t="str">
        <f>'T.'!B12</f>
        <v>C.PINAR SPOR</v>
      </c>
      <c r="X26" s="39">
        <f>IF('F.2'!M26&lt;'F.2'!N26,AD$5,AE$5)</f>
        <v>0</v>
      </c>
      <c r="Y26" s="39">
        <f>IF('F.2'!M26='F.2'!N26,AD$5,AE$5)</f>
        <v>1</v>
      </c>
      <c r="Z26" s="39">
        <f>IF('F.2'!M26&gt;'F.2'!N26,AD$5,AE$5)</f>
        <v>0</v>
      </c>
    </row>
    <row r="27" spans="1:26" ht="15" customHeight="1">
      <c r="A27" s="40" t="str">
        <f>'T.'!B7</f>
        <v>EDESSA 7 YILDIZ</v>
      </c>
      <c r="B27" s="39">
        <f>IF('F.2'!C27&gt;'F.2'!D27,AD$5,AE$5)</f>
        <v>0</v>
      </c>
      <c r="C27" s="39">
        <f>IF('F.2'!C27='F.2'!D27,AD$5,AE$5)</f>
        <v>1</v>
      </c>
      <c r="D27" s="39">
        <f>IF('F.2'!C27&lt;'F.2'!D27,AD$5,AE$5)</f>
        <v>0</v>
      </c>
      <c r="E27" s="40" t="str">
        <f>'T.'!B12</f>
        <v>C.PINAR SPOR</v>
      </c>
      <c r="F27" s="39">
        <f>IF('F.2'!D27&gt;'F.2'!C27,AD$5,AE$5)</f>
        <v>0</v>
      </c>
      <c r="G27" s="39">
        <f>IF('F.2'!C27='F.2'!D27,AD$5,AE$5)</f>
        <v>1</v>
      </c>
      <c r="H27" s="39">
        <f>IF('F.2'!C27&gt;'F.2'!D27,AD$5,AE$5)</f>
        <v>0</v>
      </c>
      <c r="I27" s="19"/>
      <c r="J27" s="65" t="str">
        <f>'T.'!B12</f>
        <v>C.PINAR SPOR</v>
      </c>
      <c r="K27" s="64">
        <f>IF('F.2'!H27&gt;'F.2'!I27,AD$5,AE$5)</f>
        <v>0</v>
      </c>
      <c r="L27" s="64">
        <f>IF('F.2'!H27='F.2'!I27,AD$5,AE$5)</f>
        <v>1</v>
      </c>
      <c r="M27" s="64">
        <f>IF('F.2'!H27&lt;'F.2'!I27,AD$5,AE$5)</f>
        <v>0</v>
      </c>
      <c r="N27" s="65" t="str">
        <f>'T.'!B8</f>
        <v>EYYÜBİYE BLD.</v>
      </c>
      <c r="O27" s="64">
        <f>IF('F.2'!H27&lt;'F.2'!I27,AD$5,AE$5)</f>
        <v>0</v>
      </c>
      <c r="P27" s="64">
        <f>IF('F.2'!H27='F.2'!I27,AD$5,AE$5)</f>
        <v>1</v>
      </c>
      <c r="Q27" s="64">
        <f>IF('F.2'!H27&gt;'F.2'!I27,AD$5,AE$5)</f>
        <v>0</v>
      </c>
      <c r="R27" s="23"/>
      <c r="S27" s="40" t="str">
        <f>'T.'!B8</f>
        <v>EYYÜBİYE BLD.</v>
      </c>
      <c r="T27" s="39">
        <f>IF('F.2'!M27&gt;'F.2'!N27,AD$5,AE$5)</f>
        <v>0</v>
      </c>
      <c r="U27" s="39">
        <f>IF('F.2'!M27='F.2'!N27,AD$5,AE$5)</f>
        <v>1</v>
      </c>
      <c r="V27" s="39">
        <f>IF('F.2'!M27&lt;'F.2'!N27,AD$5,AE$5)</f>
        <v>0</v>
      </c>
      <c r="W27" s="40" t="str">
        <f>'T.'!B13</f>
        <v>V.ŞEHİR SPOR</v>
      </c>
      <c r="X27" s="39">
        <f>IF('F.2'!M27&lt;'F.2'!N27,AD$5,AE$5)</f>
        <v>0</v>
      </c>
      <c r="Y27" s="39">
        <f>IF('F.2'!M27='F.2'!N27,AD$5,AE$5)</f>
        <v>1</v>
      </c>
      <c r="Z27" s="39">
        <f>IF('F.2'!M27&gt;'F.2'!N27,AD$5,AE$5)</f>
        <v>0</v>
      </c>
    </row>
    <row r="28" spans="1:26" ht="15" customHeight="1">
      <c r="A28" s="40" t="str">
        <f>'T.'!B6</f>
        <v>Ş.URFA B.ŞEHİR BLD.</v>
      </c>
      <c r="B28" s="39">
        <f>IF('F.2'!C28&gt;'F.2'!D28,AD$5,AE$5)</f>
        <v>0</v>
      </c>
      <c r="C28" s="39">
        <f>IF('F.2'!C28='F.2'!D28,AD$5,AE$5)</f>
        <v>1</v>
      </c>
      <c r="D28" s="39">
        <f>IF('F.2'!C28&lt;'F.2'!D28,AD$5,AE$5)</f>
        <v>0</v>
      </c>
      <c r="E28" s="40" t="str">
        <f>'T.'!B13</f>
        <v>V.ŞEHİR SPOR</v>
      </c>
      <c r="F28" s="39">
        <f>IF('F.2'!D28&gt;'F.2'!C28,AD$5,AE$5)</f>
        <v>0</v>
      </c>
      <c r="G28" s="39">
        <f>IF('F.2'!C28='F.2'!D28,AD$5,AE$5)</f>
        <v>1</v>
      </c>
      <c r="H28" s="39">
        <f>IF('F.2'!C28&gt;'F.2'!D28,AD$5,AE$5)</f>
        <v>0</v>
      </c>
      <c r="I28" s="19"/>
      <c r="J28" s="65" t="str">
        <f>'T.'!B11</f>
        <v>C.PINAR EĞİTİM SPOR</v>
      </c>
      <c r="K28" s="64">
        <f>IF('F.2'!H28&gt;'F.2'!I28,AD$5,AE$5)</f>
        <v>0</v>
      </c>
      <c r="L28" s="64">
        <f>IF('F.2'!H28='F.2'!I28,AD$5,AE$5)</f>
        <v>1</v>
      </c>
      <c r="M28" s="64">
        <f>IF('F.2'!H28&lt;'F.2'!I28,AD$5,AE$5)</f>
        <v>0</v>
      </c>
      <c r="N28" s="65" t="str">
        <f>'T.'!B9</f>
        <v>YENİ HARRAN SPOR</v>
      </c>
      <c r="O28" s="64">
        <f>IF('F.2'!H28&lt;'F.2'!I28,AD$5,AE$5)</f>
        <v>0</v>
      </c>
      <c r="P28" s="64">
        <f>IF('F.2'!H28='F.2'!I28,AD$5,AE$5)</f>
        <v>1</v>
      </c>
      <c r="Q28" s="64">
        <f>IF('F.2'!H28&gt;'F.2'!I28,AD$5,AE$5)</f>
        <v>0</v>
      </c>
      <c r="R28" s="23"/>
      <c r="S28" s="40" t="str">
        <f>'T.'!B7</f>
        <v>EDESSA 7 YILDIZ</v>
      </c>
      <c r="T28" s="39">
        <f>IF('F.2'!M28&gt;'F.2'!N28,AD$5,AE$5)</f>
        <v>0</v>
      </c>
      <c r="U28" s="39">
        <f>IF('F.2'!M28='F.2'!N28,AD$5,AE$5)</f>
        <v>1</v>
      </c>
      <c r="V28" s="39">
        <f>IF('F.2'!M28&lt;'F.2'!N28,AD$5,AE$5)</f>
        <v>0</v>
      </c>
      <c r="W28" s="40" t="str">
        <f>'T.'!B14</f>
        <v>ŞANLIURFASPOR</v>
      </c>
      <c r="X28" s="39">
        <f>IF('F.2'!M28&lt;'F.2'!N28,AD$5,AE$5)</f>
        <v>0</v>
      </c>
      <c r="Y28" s="39">
        <f>IF('F.2'!M28='F.2'!N28,AD$5,AE$5)</f>
        <v>1</v>
      </c>
      <c r="Z28" s="39">
        <f>IF('F.2'!M28&gt;'F.2'!N28,AD$5,AE$5)</f>
        <v>0</v>
      </c>
    </row>
    <row r="29" spans="1:26" ht="15" customHeight="1">
      <c r="A29" s="40" t="str">
        <f>'T.'!B16</f>
        <v>KARTAL GÜCÜ </v>
      </c>
      <c r="B29" s="39">
        <f>IF('F.2'!C29&gt;'F.2'!D29,AD$5,AE$5)</f>
        <v>0</v>
      </c>
      <c r="C29" s="39">
        <f>IF('F.2'!C29='F.2'!D29,AD$5,AE$5)</f>
        <v>1</v>
      </c>
      <c r="D29" s="39">
        <f>IF('F.2'!C29&lt;'F.2'!D29,AD$5,AE$5)</f>
        <v>0</v>
      </c>
      <c r="E29" s="40" t="str">
        <f>'T.'!B14</f>
        <v>ŞANLIURFASPOR</v>
      </c>
      <c r="F29" s="39">
        <f>IF('F.2'!D29&gt;'F.2'!C29,AD$5,AE$5)</f>
        <v>0</v>
      </c>
      <c r="G29" s="39">
        <f>IF('F.2'!C29='F.2'!D29,AD$5,AE$5)</f>
        <v>1</v>
      </c>
      <c r="H29" s="39">
        <f>IF('F.2'!C29&gt;'F.2'!D29,AD$5,AE$5)</f>
        <v>0</v>
      </c>
      <c r="I29" s="19"/>
      <c r="J29" s="65" t="str">
        <f>'T.'!B15</f>
        <v>K.KÖPRÜ BLD. SPOR</v>
      </c>
      <c r="K29" s="64">
        <f>IF('F.2'!H29&gt;'F.2'!I29,AD$5,AE$5)</f>
        <v>0</v>
      </c>
      <c r="L29" s="64">
        <f>IF('F.2'!H29='F.2'!I29,AD$5,AE$5)</f>
        <v>1</v>
      </c>
      <c r="M29" s="64">
        <f>IF('F.2'!H29&lt;'F.2'!I29,AD$5,AE$5)</f>
        <v>0</v>
      </c>
      <c r="N29" s="65" t="str">
        <f>'T.'!B16</f>
        <v>KARTAL GÜCÜ </v>
      </c>
      <c r="O29" s="64">
        <f>IF('F.2'!H29&lt;'F.2'!I29,AD$5,AE$5)</f>
        <v>0</v>
      </c>
      <c r="P29" s="64">
        <f>IF('F.2'!H29='F.2'!I29,AD$5,AE$5)</f>
        <v>1</v>
      </c>
      <c r="Q29" s="64">
        <f>IF('F.2'!H29&gt;'F.2'!I29,AD$5,AE$5)</f>
        <v>0</v>
      </c>
      <c r="R29" s="23"/>
      <c r="S29" s="40" t="str">
        <f>'T.'!B6</f>
        <v>Ş.URFA B.ŞEHİR BLD.</v>
      </c>
      <c r="T29" s="39">
        <f>IF('F.2'!M29&gt;'F.2'!N29,AD$5,AE$5)</f>
        <v>0</v>
      </c>
      <c r="U29" s="39">
        <f>IF('F.2'!M29='F.2'!N29,AD$5,AE$5)</f>
        <v>1</v>
      </c>
      <c r="V29" s="39">
        <f>IF('F.2'!M29&lt;'F.2'!N29,AD$5,AE$5)</f>
        <v>0</v>
      </c>
      <c r="W29" s="40" t="str">
        <f>'T.'!B15</f>
        <v>K.KÖPRÜ BLD. SPOR</v>
      </c>
      <c r="X29" s="39">
        <f>IF('F.2'!M29&lt;'F.2'!N29,AD$5,AE$5)</f>
        <v>0</v>
      </c>
      <c r="Y29" s="39">
        <f>IF('F.2'!M29='F.2'!N29,AD$5,AE$5)</f>
        <v>1</v>
      </c>
      <c r="Z29" s="39">
        <f>IF('F.2'!M29&gt;'F.2'!N29,AD$5,AE$5)</f>
        <v>0</v>
      </c>
    </row>
    <row r="30" spans="1:26" ht="15" customHeight="1">
      <c r="A30" s="40" t="str">
        <f>'T.'!B15</f>
        <v>K.KÖPRÜ BLD. SPOR</v>
      </c>
      <c r="B30" s="39">
        <f>IF('F.2'!C30&gt;'F.2'!D30,AE$5,AE$5)</f>
        <v>0</v>
      </c>
      <c r="C30" s="39">
        <f>IF('F.2'!C30='F.2'!D30,AE$5,AE$5)</f>
        <v>0</v>
      </c>
      <c r="D30" s="39">
        <f>IF('F.2'!C30&lt;'F.2'!D30,AE$5,AE$5)</f>
        <v>0</v>
      </c>
      <c r="E30" s="40" t="str">
        <f>'T.'!B17</f>
        <v>BAY</v>
      </c>
      <c r="F30" s="39">
        <f>IF('F.2'!D30&gt;'F.2'!C30,AE$5,AE$5)</f>
        <v>0</v>
      </c>
      <c r="G30" s="39">
        <f>IF('F.2'!C30='F.2'!D30,AE$5,AE$5)</f>
        <v>0</v>
      </c>
      <c r="H30" s="39">
        <f>IF('F.2'!C30&gt;'F.2'!D30,AE$5,AE$5)</f>
        <v>0</v>
      </c>
      <c r="I30" s="19"/>
      <c r="J30" s="65" t="str">
        <f>'T.'!B10</f>
        <v>ANADOLU GENÇLİK SPOR</v>
      </c>
      <c r="K30" s="64">
        <f>IF('F.2'!H30&gt;'F.2'!I30,AE$5,AE$5)</f>
        <v>0</v>
      </c>
      <c r="L30" s="64">
        <f>IF('F.2'!H30='F.2'!I30,AE$5,AE$5)</f>
        <v>0</v>
      </c>
      <c r="M30" s="64">
        <f>IF('F.2'!H30&lt;'F.2'!I30,AE$5,AE$5)</f>
        <v>0</v>
      </c>
      <c r="N30" s="65" t="str">
        <f>'T.'!B17</f>
        <v>BAY</v>
      </c>
      <c r="O30" s="64">
        <f>IF('F.2'!H30&lt;'F.2'!I30,AE$5,AE$5)</f>
        <v>0</v>
      </c>
      <c r="P30" s="64">
        <f>IF('F.2'!H30='F.2'!I30,AE$5,AE$5)</f>
        <v>0</v>
      </c>
      <c r="Q30" s="64">
        <f>IF('F.2'!H30&gt;'F.2'!I30,AE$5,AE$5)</f>
        <v>0</v>
      </c>
      <c r="R30" s="23"/>
      <c r="S30" s="40" t="str">
        <f>'T.'!B16</f>
        <v>KARTAL GÜCÜ </v>
      </c>
      <c r="T30" s="39">
        <f>IF('F.2'!M30&gt;'F.2'!N30,AE$5,AE$5)</f>
        <v>0</v>
      </c>
      <c r="U30" s="39">
        <f>IF('F.2'!M30='F.2'!N30,AE$5,AE$5)</f>
        <v>0</v>
      </c>
      <c r="V30" s="39">
        <f>IF('F.2'!M30&lt;'F.2'!N30,AE$5,AE$5)</f>
        <v>0</v>
      </c>
      <c r="W30" s="40" t="str">
        <f>'T.'!B17</f>
        <v>BAY</v>
      </c>
      <c r="X30" s="39">
        <f>IF('F.2'!M30&lt;'F.2'!N30,AE$5,AE$5)</f>
        <v>0</v>
      </c>
      <c r="Y30" s="39">
        <f>IF('F.2'!M30='F.2'!N30,AE$5,AE$5)</f>
        <v>0</v>
      </c>
      <c r="Z30" s="39">
        <f>IF('F.2'!M30&gt;'F.2'!N30,AE$5,AE$5)</f>
        <v>0</v>
      </c>
    </row>
    <row r="31" spans="1:21" ht="9" customHeight="1">
      <c r="A31" s="24"/>
      <c r="B31" s="19"/>
      <c r="C31" s="19"/>
      <c r="D31" s="19"/>
      <c r="E31" s="19"/>
      <c r="F31" s="24"/>
      <c r="G31" s="24"/>
      <c r="H31" s="24"/>
      <c r="I31" s="24"/>
      <c r="J31" s="24"/>
      <c r="K31" s="19"/>
      <c r="L31" s="19"/>
      <c r="M31" s="19"/>
      <c r="N31" s="19"/>
      <c r="O31" s="24"/>
      <c r="P31" s="24"/>
      <c r="Q31" s="24"/>
      <c r="R31" s="23"/>
      <c r="S31" s="23"/>
      <c r="T31" s="23"/>
      <c r="U31" s="18"/>
    </row>
    <row r="32" spans="1:26" ht="20.25" customHeight="1">
      <c r="A32" s="130" t="s">
        <v>41</v>
      </c>
      <c r="B32" s="130"/>
      <c r="C32" s="130"/>
      <c r="D32" s="130"/>
      <c r="E32" s="130"/>
      <c r="F32" s="130"/>
      <c r="G32" s="130"/>
      <c r="H32" s="130"/>
      <c r="I32" s="22"/>
      <c r="J32" s="129" t="s">
        <v>42</v>
      </c>
      <c r="K32" s="129"/>
      <c r="L32" s="129"/>
      <c r="M32" s="129"/>
      <c r="N32" s="129"/>
      <c r="O32" s="129"/>
      <c r="P32" s="129"/>
      <c r="Q32" s="129"/>
      <c r="R32" s="23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130" t="s">
        <v>28</v>
      </c>
      <c r="B33" s="130"/>
      <c r="C33" s="130"/>
      <c r="D33" s="130"/>
      <c r="E33" s="130" t="s">
        <v>29</v>
      </c>
      <c r="F33" s="130"/>
      <c r="G33" s="130"/>
      <c r="H33" s="130"/>
      <c r="I33" s="22"/>
      <c r="J33" s="129" t="s">
        <v>28</v>
      </c>
      <c r="K33" s="129"/>
      <c r="L33" s="129"/>
      <c r="M33" s="129"/>
      <c r="N33" s="129" t="s">
        <v>29</v>
      </c>
      <c r="O33" s="129"/>
      <c r="P33" s="129"/>
      <c r="Q33" s="129"/>
      <c r="R33" s="23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63" t="s">
        <v>31</v>
      </c>
      <c r="B34" s="63" t="s">
        <v>19</v>
      </c>
      <c r="C34" s="63" t="s">
        <v>20</v>
      </c>
      <c r="D34" s="63" t="s">
        <v>21</v>
      </c>
      <c r="E34" s="63" t="s">
        <v>31</v>
      </c>
      <c r="F34" s="63" t="s">
        <v>19</v>
      </c>
      <c r="G34" s="63" t="s">
        <v>20</v>
      </c>
      <c r="H34" s="63" t="s">
        <v>21</v>
      </c>
      <c r="I34" s="22"/>
      <c r="J34" s="38" t="s">
        <v>31</v>
      </c>
      <c r="K34" s="38" t="s">
        <v>19</v>
      </c>
      <c r="L34" s="38" t="s">
        <v>20</v>
      </c>
      <c r="M34" s="38" t="s">
        <v>21</v>
      </c>
      <c r="N34" s="38" t="s">
        <v>31</v>
      </c>
      <c r="O34" s="38" t="s">
        <v>19</v>
      </c>
      <c r="P34" s="38" t="s">
        <v>20</v>
      </c>
      <c r="Q34" s="38" t="s">
        <v>21</v>
      </c>
      <c r="R34" s="23"/>
      <c r="S34" s="21"/>
      <c r="T34" s="21"/>
      <c r="U34" s="21"/>
      <c r="V34" s="21"/>
      <c r="W34" s="21"/>
      <c r="X34" s="21"/>
      <c r="Y34" s="21"/>
      <c r="Z34" s="21"/>
    </row>
    <row r="35" spans="1:26" ht="15" customHeight="1">
      <c r="A35" s="65" t="str">
        <f>'T.'!B16</f>
        <v>KARTAL GÜCÜ </v>
      </c>
      <c r="B35" s="64">
        <f>IF('F.2'!C35&gt;'F.2'!D35,AD$5,AE$5)</f>
        <v>0</v>
      </c>
      <c r="C35" s="64">
        <f>IF('F.2'!C35='F.2'!D35,AD$5,AE$5)</f>
        <v>1</v>
      </c>
      <c r="D35" s="64">
        <f>IF('F.2'!C35&lt;'F.2'!D35,AD$5,AE$5)</f>
        <v>0</v>
      </c>
      <c r="E35" s="65" t="str">
        <f>'T.'!B6</f>
        <v>Ş.URFA B.ŞEHİR BLD.</v>
      </c>
      <c r="F35" s="64">
        <f>IF('F.2'!D35&gt;'F.2'!C35,AD$5,AE$5)</f>
        <v>0</v>
      </c>
      <c r="G35" s="64">
        <f>IF('F.2'!C35='F.2'!D35,AD$5,AE$5)</f>
        <v>1</v>
      </c>
      <c r="H35" s="64">
        <f>IF('F.2'!C35&gt;'F.2'!D35,AD$5,AE$5)</f>
        <v>0</v>
      </c>
      <c r="I35" s="19"/>
      <c r="J35" s="40" t="str">
        <f>'T.'!B11</f>
        <v>C.PINAR EĞİTİM SPOR</v>
      </c>
      <c r="K35" s="39">
        <f>IF('F.2'!H35&gt;'F.2'!I35,AD$5,AE$5)</f>
        <v>0</v>
      </c>
      <c r="L35" s="39">
        <f>IF('F.2'!H35='F.2'!I35,AD$5,AE$5)</f>
        <v>1</v>
      </c>
      <c r="M35" s="39">
        <f>IF('F.2'!H35&lt;'F.2'!I35,AD$5,AE$5)</f>
        <v>0</v>
      </c>
      <c r="N35" s="40" t="str">
        <f>'T.'!B12</f>
        <v>C.PINAR SPOR</v>
      </c>
      <c r="O35" s="39">
        <f>IF('F.2'!H35&lt;'F.2'!I35,AD$5,AE$5)</f>
        <v>0</v>
      </c>
      <c r="P35" s="39">
        <f>IF('F.2'!H35='F.2'!I35,AD$5,AE$5)</f>
        <v>1</v>
      </c>
      <c r="Q35" s="39">
        <f>IF('F.2'!H35&gt;'F.2'!I35,AD$5,AE$5)</f>
        <v>0</v>
      </c>
      <c r="R35" s="23"/>
      <c r="S35" s="27"/>
      <c r="T35" s="19"/>
      <c r="U35" s="19"/>
      <c r="V35" s="19"/>
      <c r="W35" s="32"/>
      <c r="X35" s="19"/>
      <c r="Y35" s="19"/>
      <c r="Z35" s="19"/>
    </row>
    <row r="36" spans="1:26" ht="15" customHeight="1">
      <c r="A36" s="65" t="str">
        <f>'T.'!B15</f>
        <v>K.KÖPRÜ BLD. SPOR</v>
      </c>
      <c r="B36" s="64">
        <f>IF('F.2'!C36&gt;'F.2'!D36,AD$5,AE$5)</f>
        <v>0</v>
      </c>
      <c r="C36" s="64">
        <f>IF('F.2'!C36='F.2'!D36,AD$5,AE$5)</f>
        <v>1</v>
      </c>
      <c r="D36" s="64">
        <f>IF('F.2'!C36&lt;'F.2'!D36,AD$5,AE$5)</f>
        <v>0</v>
      </c>
      <c r="E36" s="65" t="str">
        <f>'T.'!B7</f>
        <v>EDESSA 7 YILDIZ</v>
      </c>
      <c r="F36" s="64">
        <f>IF('F.2'!D36&gt;'F.2'!C36,AD$5,AE$5)</f>
        <v>0</v>
      </c>
      <c r="G36" s="64">
        <f>IF('F.2'!C36='F.2'!D36,AD$5,AE$5)</f>
        <v>1</v>
      </c>
      <c r="H36" s="64">
        <f>IF('F.2'!C36&gt;'F.2'!D36,AD$5,AE$5)</f>
        <v>0</v>
      </c>
      <c r="I36" s="19"/>
      <c r="J36" s="40" t="str">
        <f>'T.'!B10</f>
        <v>ANADOLU GENÇLİK SPOR</v>
      </c>
      <c r="K36" s="39">
        <f>IF('F.2'!H36&gt;'F.2'!I36,AD$5,AE$5)</f>
        <v>0</v>
      </c>
      <c r="L36" s="39">
        <f>IF('F.2'!H36='F.2'!I36,AD$5,AE$5)</f>
        <v>1</v>
      </c>
      <c r="M36" s="39">
        <f>IF('F.2'!H36&lt;'F.2'!I36,AD$5,AE$5)</f>
        <v>0</v>
      </c>
      <c r="N36" s="40" t="str">
        <f>'T.'!B13</f>
        <v>V.ŞEHİR SPOR</v>
      </c>
      <c r="O36" s="39">
        <f>IF('F.2'!H36&lt;'F.2'!I36,AD$5,AE$5)</f>
        <v>0</v>
      </c>
      <c r="P36" s="39">
        <f>IF('F.2'!H36='F.2'!I36,AD$5,AE$5)</f>
        <v>1</v>
      </c>
      <c r="Q36" s="39">
        <f>IF('F.2'!H36&gt;'F.2'!I36,AD$5,AE$5)</f>
        <v>0</v>
      </c>
      <c r="R36" s="23"/>
      <c r="S36" s="27"/>
      <c r="T36" s="19"/>
      <c r="U36" s="19"/>
      <c r="V36" s="19"/>
      <c r="W36" s="32"/>
      <c r="X36" s="19"/>
      <c r="Y36" s="19"/>
      <c r="Z36" s="19"/>
    </row>
    <row r="37" spans="1:26" ht="15" customHeight="1">
      <c r="A37" s="65" t="str">
        <f>'T.'!B14</f>
        <v>ŞANLIURFASPOR</v>
      </c>
      <c r="B37" s="64">
        <f>IF('F.2'!C37&gt;'F.2'!D37,AD$5,AE$5)</f>
        <v>0</v>
      </c>
      <c r="C37" s="64">
        <f>IF('F.2'!C37='F.2'!D37,AD$5,AE$5)</f>
        <v>1</v>
      </c>
      <c r="D37" s="64">
        <f>IF('F.2'!C37&lt;'F.2'!D37,AD$5,AE$5)</f>
        <v>0</v>
      </c>
      <c r="E37" s="65" t="str">
        <f>'T.'!B8</f>
        <v>EYYÜBİYE BLD.</v>
      </c>
      <c r="F37" s="64">
        <f>IF('F.2'!D37&gt;'F.2'!C37,AD$5,AE$5)</f>
        <v>0</v>
      </c>
      <c r="G37" s="64">
        <f>IF('F.2'!C37='F.2'!D37,AD$5,AE$5)</f>
        <v>1</v>
      </c>
      <c r="H37" s="64">
        <f>IF('F.2'!C37&gt;'F.2'!D37,AD$5,AE$5)</f>
        <v>0</v>
      </c>
      <c r="I37" s="19"/>
      <c r="J37" s="40" t="str">
        <f>'T.'!B9</f>
        <v>YENİ HARRAN SPOR</v>
      </c>
      <c r="K37" s="39">
        <f>IF('F.2'!H37&gt;'F.2'!I37,AD$5,AE$5)</f>
        <v>0</v>
      </c>
      <c r="L37" s="39">
        <f>IF('F.2'!H37='F.2'!I37,AD$5,AE$5)</f>
        <v>1</v>
      </c>
      <c r="M37" s="39">
        <f>IF('F.2'!H37&lt;'F.2'!I37,AD$5,AE$5)</f>
        <v>0</v>
      </c>
      <c r="N37" s="40" t="str">
        <f>'T.'!B14</f>
        <v>ŞANLIURFASPOR</v>
      </c>
      <c r="O37" s="39">
        <f>IF('F.2'!H37&lt;'F.2'!I37,AD$5,AE$5)</f>
        <v>0</v>
      </c>
      <c r="P37" s="39">
        <f>IF('F.2'!H37='F.2'!I37,AD$5,AE$5)</f>
        <v>1</v>
      </c>
      <c r="Q37" s="39">
        <f>IF('F.2'!H37&gt;'F.2'!I37,AD$5,AE$5)</f>
        <v>0</v>
      </c>
      <c r="R37" s="23"/>
      <c r="S37" s="27"/>
      <c r="T37" s="19"/>
      <c r="U37" s="19"/>
      <c r="V37" s="19"/>
      <c r="W37" s="32"/>
      <c r="X37" s="19"/>
      <c r="Y37" s="19"/>
      <c r="Z37" s="19"/>
    </row>
    <row r="38" spans="1:26" ht="15" customHeight="1">
      <c r="A38" s="65" t="str">
        <f>'T.'!B13</f>
        <v>V.ŞEHİR SPOR</v>
      </c>
      <c r="B38" s="64">
        <f>IF('F.2'!C38&gt;'F.2'!D38,AD$5,AE$5)</f>
        <v>0</v>
      </c>
      <c r="C38" s="64">
        <f>IF('F.2'!C38='F.2'!D38,AD$5,AE$5)</f>
        <v>1</v>
      </c>
      <c r="D38" s="64">
        <f>IF('F.2'!C38&lt;'F.2'!D38,AD$5,AE$5)</f>
        <v>0</v>
      </c>
      <c r="E38" s="65" t="str">
        <f>'T.'!B9</f>
        <v>YENİ HARRAN SPOR</v>
      </c>
      <c r="F38" s="64">
        <f>IF('F.2'!D38&gt;'F.2'!C38,AD$5,AE$5)</f>
        <v>0</v>
      </c>
      <c r="G38" s="64">
        <f>IF('F.2'!C38='F.2'!D38,AD$5,AE$5)</f>
        <v>1</v>
      </c>
      <c r="H38" s="64">
        <f>IF('F.2'!C38&gt;'F.2'!D38,AD$5,AE$5)</f>
        <v>0</v>
      </c>
      <c r="I38" s="19"/>
      <c r="J38" s="40" t="str">
        <f>'T.'!B8</f>
        <v>EYYÜBİYE BLD.</v>
      </c>
      <c r="K38" s="39">
        <f>IF('F.2'!H38&gt;'F.2'!I38,AD$5,AE$5)</f>
        <v>0</v>
      </c>
      <c r="L38" s="39">
        <f>IF('F.2'!H38='F.2'!I38,AD$5,AE$5)</f>
        <v>1</v>
      </c>
      <c r="M38" s="39">
        <f>IF('F.2'!H38&lt;'F.2'!I38,AD$5,AE$5)</f>
        <v>0</v>
      </c>
      <c r="N38" s="40" t="str">
        <f>'T.'!B15</f>
        <v>K.KÖPRÜ BLD. SPOR</v>
      </c>
      <c r="O38" s="39">
        <f>IF('F.2'!H38&lt;'F.2'!I38,AD$5,AE$5)</f>
        <v>0</v>
      </c>
      <c r="P38" s="39">
        <f>IF('F.2'!H38='F.2'!I38,AD$5,AE$5)</f>
        <v>1</v>
      </c>
      <c r="Q38" s="39">
        <f>IF('F.2'!H38&gt;'F.2'!I38,AD$5,AE$5)</f>
        <v>0</v>
      </c>
      <c r="R38" s="23"/>
      <c r="S38" s="27"/>
      <c r="T38" s="19"/>
      <c r="U38" s="19"/>
      <c r="V38" s="19"/>
      <c r="W38" s="32"/>
      <c r="X38" s="19"/>
      <c r="Y38" s="19"/>
      <c r="Z38" s="19"/>
    </row>
    <row r="39" spans="1:26" ht="15" customHeight="1">
      <c r="A39" s="65" t="str">
        <f>'T.'!B12</f>
        <v>C.PINAR SPOR</v>
      </c>
      <c r="B39" s="64">
        <f>IF('F.2'!C39&gt;'F.2'!D39,AD$5,AE$5)</f>
        <v>0</v>
      </c>
      <c r="C39" s="64">
        <f>IF('F.2'!C39='F.2'!D39,AD$5,AE$5)</f>
        <v>1</v>
      </c>
      <c r="D39" s="64">
        <f>IF('F.2'!C39&lt;'F.2'!D39,AD$5,AE$5)</f>
        <v>0</v>
      </c>
      <c r="E39" s="65" t="str">
        <f>'T.'!B10</f>
        <v>ANADOLU GENÇLİK SPOR</v>
      </c>
      <c r="F39" s="64">
        <f>IF('F.2'!D39&gt;'F.2'!C39,AD$5,AE$5)</f>
        <v>0</v>
      </c>
      <c r="G39" s="64">
        <f>IF('F.2'!C39='F.2'!D39,AD$5,AE$5)</f>
        <v>1</v>
      </c>
      <c r="H39" s="64">
        <f>IF('F.2'!C39&gt;'F.2'!D39,AD$5,AE$5)</f>
        <v>0</v>
      </c>
      <c r="I39" s="19"/>
      <c r="J39" s="40" t="str">
        <f>'T.'!B7</f>
        <v>EDESSA 7 YILDIZ</v>
      </c>
      <c r="K39" s="39">
        <f>IF('F.2'!H39&gt;'F.2'!I39,AD$5,AE$5)</f>
        <v>0</v>
      </c>
      <c r="L39" s="39">
        <f>IF('F.2'!H39='F.2'!I39,AD$5,AE$5)</f>
        <v>1</v>
      </c>
      <c r="M39" s="39">
        <f>IF('F.2'!H39&lt;'F.2'!I39,AD$5,AE$5)</f>
        <v>0</v>
      </c>
      <c r="N39" s="40" t="str">
        <f>'T.'!B16</f>
        <v>KARTAL GÜCÜ </v>
      </c>
      <c r="O39" s="39">
        <f>IF('F.2'!H39&lt;'F.2'!I39,AD$5,AE$5)</f>
        <v>0</v>
      </c>
      <c r="P39" s="39">
        <f>IF('F.2'!H39='F.2'!I39,AD$5,AE$5)</f>
        <v>1</v>
      </c>
      <c r="Q39" s="39">
        <f>IF('F.2'!H39&gt;'F.2'!I39,AD$5,AE$5)</f>
        <v>0</v>
      </c>
      <c r="R39" s="23"/>
      <c r="S39" s="27"/>
      <c r="T39" s="19"/>
      <c r="U39" s="19"/>
      <c r="V39" s="19"/>
      <c r="W39" s="32"/>
      <c r="X39" s="19"/>
      <c r="Y39" s="19"/>
      <c r="Z39" s="19"/>
    </row>
    <row r="40" spans="1:26" ht="15" customHeight="1">
      <c r="A40" s="65" t="str">
        <f>'T.'!B11</f>
        <v>C.PINAR EĞİTİM SPOR</v>
      </c>
      <c r="B40" s="64">
        <f>IF('F.2'!C40&gt;'F.2'!D40,AE$5,AE$5)</f>
        <v>0</v>
      </c>
      <c r="C40" s="64">
        <f>IF('F.2'!C40='F.2'!D40,AE$5,AE$5)</f>
        <v>0</v>
      </c>
      <c r="D40" s="64">
        <f>IF('F.2'!C40&lt;'F.2'!D40,AE$5,AE$5)</f>
        <v>0</v>
      </c>
      <c r="E40" s="65" t="str">
        <f>'T.'!B17</f>
        <v>BAY</v>
      </c>
      <c r="F40" s="64">
        <f>IF('F.2'!D40&gt;'F.2'!C40,AE$5,AE$5)</f>
        <v>0</v>
      </c>
      <c r="G40" s="64">
        <f>IF('F.2'!C40='F.2'!D40,AE$5,AE$5)</f>
        <v>0</v>
      </c>
      <c r="H40" s="64">
        <f>IF('F.2'!C40&gt;'F.2'!D40,AE$5,AE$5)</f>
        <v>0</v>
      </c>
      <c r="I40" s="19"/>
      <c r="J40" s="40" t="str">
        <f>'T.'!B6</f>
        <v>Ş.URFA B.ŞEHİR BLD.</v>
      </c>
      <c r="K40" s="39">
        <f>IF('F.2'!H40&gt;'F.2'!I40,AE$5,AE$5)</f>
        <v>0</v>
      </c>
      <c r="L40" s="39">
        <f>IF('F.2'!H40='F.2'!I40,AE$5,AE$5)</f>
        <v>0</v>
      </c>
      <c r="M40" s="39">
        <f>IF('F.2'!H40&lt;'F.2'!I40,AE$5,AE$5)</f>
        <v>0</v>
      </c>
      <c r="N40" s="40" t="str">
        <f>'T.'!B17</f>
        <v>BAY</v>
      </c>
      <c r="O40" s="39">
        <f>IF('F.2'!H40&lt;'F.2'!I40,AE$5,AE$5)</f>
        <v>0</v>
      </c>
      <c r="P40" s="39">
        <f>IF('F.2'!H40='F.2'!I40,AE$5,AE$5)</f>
        <v>0</v>
      </c>
      <c r="Q40" s="39">
        <f>IF('F.2'!H40&gt;'F.2'!I40,AE$5,AE$5)</f>
        <v>0</v>
      </c>
      <c r="R40" s="23"/>
      <c r="S40" s="27"/>
      <c r="T40" s="19"/>
      <c r="U40" s="19"/>
      <c r="V40" s="19"/>
      <c r="W40" s="32"/>
      <c r="X40" s="19"/>
      <c r="Y40" s="19"/>
      <c r="Z40" s="19"/>
    </row>
    <row r="41" spans="1:21" ht="9" customHeight="1">
      <c r="A41" s="24"/>
      <c r="B41" s="20"/>
      <c r="C41" s="20"/>
      <c r="D41" s="20"/>
      <c r="E41" s="20"/>
      <c r="F41" s="24"/>
      <c r="G41" s="24"/>
      <c r="H41" s="24"/>
      <c r="I41" s="24"/>
      <c r="J41" s="24"/>
      <c r="K41" s="20"/>
      <c r="L41" s="20"/>
      <c r="M41" s="20"/>
      <c r="N41" s="20"/>
      <c r="O41" s="24"/>
      <c r="P41" s="24"/>
      <c r="Q41" s="24"/>
      <c r="R41" s="23"/>
      <c r="S41" s="23"/>
      <c r="T41" s="23"/>
      <c r="U41" s="18"/>
    </row>
    <row r="42" spans="1:21" ht="1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3"/>
      <c r="S42" s="23"/>
      <c r="T42" s="23"/>
      <c r="U42" s="18"/>
    </row>
    <row r="43" spans="1:21" ht="18" customHeight="1">
      <c r="A43" s="104" t="s">
        <v>74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3"/>
      <c r="S43" s="23"/>
      <c r="T43" s="23"/>
      <c r="U43" s="18"/>
    </row>
    <row r="44" spans="1:21" ht="1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4"/>
      <c r="L44" s="34"/>
      <c r="M44" s="34"/>
      <c r="N44" s="21"/>
      <c r="O44" s="34"/>
      <c r="P44" s="34"/>
      <c r="Q44" s="34"/>
      <c r="R44" s="23"/>
      <c r="S44" s="23"/>
      <c r="T44" s="23"/>
      <c r="U44" s="18"/>
    </row>
    <row r="45" spans="1:21" ht="15" customHeight="1">
      <c r="A45" s="27"/>
      <c r="B45" s="19"/>
      <c r="C45" s="19"/>
      <c r="D45" s="19"/>
      <c r="E45" s="32"/>
      <c r="F45" s="19"/>
      <c r="G45" s="19"/>
      <c r="H45" s="19"/>
      <c r="I45" s="19"/>
      <c r="J45" s="27"/>
      <c r="K45" s="19"/>
      <c r="L45" s="19"/>
      <c r="M45" s="19"/>
      <c r="N45" s="21"/>
      <c r="O45" s="19"/>
      <c r="P45" s="19"/>
      <c r="Q45" s="19"/>
      <c r="R45" s="23"/>
      <c r="S45" s="23"/>
      <c r="T45" s="23"/>
      <c r="U45" s="18"/>
    </row>
    <row r="46" spans="1:21" ht="15" customHeight="1">
      <c r="A46" s="27"/>
      <c r="B46" s="19"/>
      <c r="C46" s="19"/>
      <c r="D46" s="19"/>
      <c r="E46" s="32"/>
      <c r="F46" s="19"/>
      <c r="G46" s="19"/>
      <c r="H46" s="19"/>
      <c r="I46" s="19"/>
      <c r="J46" s="27"/>
      <c r="K46" s="19"/>
      <c r="L46" s="19"/>
      <c r="M46" s="19"/>
      <c r="N46" s="21"/>
      <c r="O46" s="19"/>
      <c r="P46" s="19"/>
      <c r="Q46" s="19"/>
      <c r="R46" s="23"/>
      <c r="S46" s="23"/>
      <c r="T46" s="23"/>
      <c r="U46" s="18"/>
    </row>
    <row r="47" spans="1:21" ht="9" customHeight="1">
      <c r="A47" s="24"/>
      <c r="B47" s="20"/>
      <c r="C47" s="20"/>
      <c r="D47" s="20"/>
      <c r="E47" s="20"/>
      <c r="F47" s="24"/>
      <c r="G47" s="24"/>
      <c r="H47" s="24"/>
      <c r="I47" s="24"/>
      <c r="J47" s="24"/>
      <c r="K47" s="20"/>
      <c r="L47" s="20"/>
      <c r="M47" s="20"/>
      <c r="N47" s="20"/>
      <c r="O47" s="24"/>
      <c r="P47" s="24"/>
      <c r="Q47" s="24"/>
      <c r="R47" s="23"/>
      <c r="S47" s="23"/>
      <c r="T47" s="23"/>
      <c r="U47" s="18"/>
    </row>
  </sheetData>
  <sheetProtection/>
  <mergeCells count="34">
    <mergeCell ref="A1:AA1"/>
    <mergeCell ref="J23:M23"/>
    <mergeCell ref="N23:Q23"/>
    <mergeCell ref="O13:Q13"/>
    <mergeCell ref="A12:H12"/>
    <mergeCell ref="E13:H13"/>
    <mergeCell ref="A13:D13"/>
    <mergeCell ref="A22:H22"/>
    <mergeCell ref="E23:H23"/>
    <mergeCell ref="A23:D23"/>
    <mergeCell ref="E33:H33"/>
    <mergeCell ref="A32:H32"/>
    <mergeCell ref="A33:D33"/>
    <mergeCell ref="J12:Q12"/>
    <mergeCell ref="J13:M13"/>
    <mergeCell ref="J22:Q22"/>
    <mergeCell ref="J33:M33"/>
    <mergeCell ref="N33:Q33"/>
    <mergeCell ref="J32:Q32"/>
    <mergeCell ref="N3:Q3"/>
    <mergeCell ref="E3:H3"/>
    <mergeCell ref="A3:D3"/>
    <mergeCell ref="A2:H2"/>
    <mergeCell ref="J2:Q2"/>
    <mergeCell ref="J3:M3"/>
    <mergeCell ref="S13:V13"/>
    <mergeCell ref="X13:Z13"/>
    <mergeCell ref="S22:Z22"/>
    <mergeCell ref="S23:V23"/>
    <mergeCell ref="W23:Z23"/>
    <mergeCell ref="S2:Z2"/>
    <mergeCell ref="S3:V3"/>
    <mergeCell ref="W3:Z3"/>
    <mergeCell ref="S12:Z12"/>
  </mergeCells>
  <printOptions horizontalCentered="1"/>
  <pageMargins left="0" right="0" top="0.14" bottom="0" header="0.07874015748031496" footer="0.11811023622047245"/>
  <pageSetup fitToHeight="1" fitToWidth="1"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A1:N48"/>
  <sheetViews>
    <sheetView zoomScale="66" zoomScaleNormal="66" zoomScaleSheetLayoutView="75" zoomScalePageLayoutView="0" workbookViewId="0" topLeftCell="A10">
      <selection activeCell="A1" sqref="A1:N1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1" width="29.875" style="0" customWidth="1"/>
    <col min="12" max="12" width="26.875" style="0" customWidth="1"/>
    <col min="13" max="14" width="4.625" style="0" customWidth="1"/>
  </cols>
  <sheetData>
    <row r="1" spans="1:14" ht="66" customHeight="1">
      <c r="A1" s="141" t="s">
        <v>86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>
      <c r="A2" s="150" t="s">
        <v>0</v>
      </c>
      <c r="B2" s="150"/>
      <c r="C2" s="150"/>
      <c r="D2" s="150"/>
      <c r="E2" s="8"/>
      <c r="F2" s="149" t="s">
        <v>1</v>
      </c>
      <c r="G2" s="149"/>
      <c r="H2" s="149"/>
      <c r="I2" s="149"/>
      <c r="K2" s="149" t="s">
        <v>2</v>
      </c>
      <c r="L2" s="149"/>
      <c r="M2" s="149"/>
      <c r="N2" s="149"/>
    </row>
    <row r="3" spans="1:14" ht="15" customHeight="1">
      <c r="A3" s="158" t="s">
        <v>12</v>
      </c>
      <c r="B3" s="158"/>
      <c r="C3" s="147" t="s">
        <v>13</v>
      </c>
      <c r="D3" s="148"/>
      <c r="E3" s="8"/>
      <c r="F3" s="143" t="s">
        <v>12</v>
      </c>
      <c r="G3" s="144"/>
      <c r="H3" s="147" t="s">
        <v>13</v>
      </c>
      <c r="I3" s="148"/>
      <c r="K3" s="143" t="s">
        <v>12</v>
      </c>
      <c r="L3" s="144"/>
      <c r="M3" s="147" t="s">
        <v>13</v>
      </c>
      <c r="N3" s="148"/>
    </row>
    <row r="4" spans="1:14" ht="15" customHeight="1">
      <c r="A4" s="158"/>
      <c r="B4" s="158"/>
      <c r="C4" s="145"/>
      <c r="D4" s="146"/>
      <c r="E4" s="8"/>
      <c r="F4" s="145"/>
      <c r="G4" s="146"/>
      <c r="H4" s="145"/>
      <c r="I4" s="146"/>
      <c r="K4" s="145"/>
      <c r="L4" s="146"/>
      <c r="M4" s="145"/>
      <c r="N4" s="146"/>
    </row>
    <row r="5" spans="1:14" ht="18" customHeight="1">
      <c r="A5" s="26" t="str">
        <f>'P.1'!A5</f>
        <v>EDESSA 7 YILDIZ</v>
      </c>
      <c r="B5" s="25" t="str">
        <f>'P.1'!E5</f>
        <v>Ş.URFA B.ŞEHİR BLD.</v>
      </c>
      <c r="C5" s="16">
        <f>'T.'!C7</f>
        <v>0</v>
      </c>
      <c r="D5" s="16">
        <f>'T.'!C6</f>
        <v>5</v>
      </c>
      <c r="E5" s="19"/>
      <c r="F5" s="26" t="str">
        <f>'P.1'!J5</f>
        <v>Ş.URFA B.ŞEHİR BLD.</v>
      </c>
      <c r="G5" s="26" t="str">
        <f>'P.1'!N5</f>
        <v>EYYÜBİYE BLD.</v>
      </c>
      <c r="H5" s="16">
        <f>'T.'!D6</f>
        <v>6</v>
      </c>
      <c r="I5" s="16">
        <f>'T.'!D8</f>
        <v>0</v>
      </c>
      <c r="K5" s="26" t="str">
        <f>'P.1'!S5</f>
        <v>EYYÜBİYE BLD.</v>
      </c>
      <c r="L5" s="26" t="str">
        <f>'P.1'!W5</f>
        <v>EDESSA 7 YILDIZ</v>
      </c>
      <c r="M5" s="16">
        <f>'T.'!E8</f>
        <v>2</v>
      </c>
      <c r="N5" s="16">
        <f>'T.'!E7</f>
        <v>2</v>
      </c>
    </row>
    <row r="6" spans="1:14" ht="18" customHeight="1">
      <c r="A6" s="26" t="str">
        <f>'P.1'!A6</f>
        <v>EYYÜBİYE BLD.</v>
      </c>
      <c r="B6" s="25" t="str">
        <f>'P.1'!E6</f>
        <v>KARTAL GÜCÜ </v>
      </c>
      <c r="C6" s="16">
        <f>'T.'!C8</f>
        <v>4</v>
      </c>
      <c r="D6" s="16">
        <f>'T.'!C16</f>
        <v>1</v>
      </c>
      <c r="E6" s="19"/>
      <c r="F6" s="26" t="str">
        <f>'P.1'!J6</f>
        <v>V.ŞEHİR SPOR</v>
      </c>
      <c r="G6" s="26" t="str">
        <f>'P.1'!N6</f>
        <v>C.PINAR SPOR</v>
      </c>
      <c r="H6" s="16">
        <f>'T.'!D13</f>
        <v>4</v>
      </c>
      <c r="I6" s="16">
        <f>'T.'!D12</f>
        <v>0</v>
      </c>
      <c r="K6" s="26" t="str">
        <f>'P.1'!S6</f>
        <v>YENİ HARRAN SPOR</v>
      </c>
      <c r="L6" s="26" t="str">
        <f>'P.1'!W6</f>
        <v>Ş.URFA B.ŞEHİR BLD.</v>
      </c>
      <c r="M6" s="16">
        <f>'T.'!E9</f>
        <v>0</v>
      </c>
      <c r="N6" s="16">
        <f>'T.'!E6</f>
        <v>6</v>
      </c>
    </row>
    <row r="7" spans="1:14" ht="18" customHeight="1">
      <c r="A7" s="26" t="str">
        <f>'P.1'!A7</f>
        <v>YENİ HARRAN SPOR</v>
      </c>
      <c r="B7" s="25" t="str">
        <f>'P.1'!E7</f>
        <v>K.KÖPRÜ BLD. SPOR</v>
      </c>
      <c r="C7" s="16">
        <f>'T.'!C9</f>
        <v>0</v>
      </c>
      <c r="D7" s="16">
        <f>'T.'!C15</f>
        <v>8</v>
      </c>
      <c r="E7" s="19"/>
      <c r="F7" s="26" t="str">
        <f>'P.1'!J7</f>
        <v>ŞANLIURFASPOR</v>
      </c>
      <c r="G7" s="26" t="str">
        <f>'P.1'!N7</f>
        <v>C.PINAR EĞİTİM SPOR</v>
      </c>
      <c r="H7" s="16">
        <f>'T.'!D14</f>
        <v>8</v>
      </c>
      <c r="I7" s="16">
        <f>'T.'!D11</f>
        <v>0</v>
      </c>
      <c r="K7" s="26" t="str">
        <f>'P.1'!S7</f>
        <v>ANADOLU GENÇLİK SPOR</v>
      </c>
      <c r="L7" s="26" t="str">
        <f>'P.1'!W7</f>
        <v>KARTAL GÜCÜ </v>
      </c>
      <c r="M7" s="16">
        <f>'T.'!E10</f>
        <v>3</v>
      </c>
      <c r="N7" s="16">
        <f>'T.'!E16</f>
        <v>0</v>
      </c>
    </row>
    <row r="8" spans="1:14" ht="18" customHeight="1">
      <c r="A8" s="26" t="str">
        <f>'P.1'!A8</f>
        <v>ANADOLU GENÇLİK SPOR</v>
      </c>
      <c r="B8" s="25" t="str">
        <f>'P.1'!E8</f>
        <v>ŞANLIURFASPOR</v>
      </c>
      <c r="C8" s="16">
        <f>'T.'!C10</f>
        <v>0</v>
      </c>
      <c r="D8" s="16">
        <f>'T.'!C14</f>
        <v>13</v>
      </c>
      <c r="E8" s="19"/>
      <c r="F8" s="26" t="str">
        <f>'P.1'!J8</f>
        <v>K.KÖPRÜ BLD. SPOR</v>
      </c>
      <c r="G8" s="26" t="str">
        <f>'P.1'!N8</f>
        <v>ANADOLU GENÇLİK SPOR</v>
      </c>
      <c r="H8" s="16">
        <f>'T.'!D15</f>
        <v>4</v>
      </c>
      <c r="I8" s="16">
        <f>'T.'!D10</f>
        <v>3</v>
      </c>
      <c r="K8" s="26" t="str">
        <f>'P.1'!S8</f>
        <v>C.PINAR EĞİTİM SPOR</v>
      </c>
      <c r="L8" s="26" t="str">
        <f>'P.1'!W8</f>
        <v>K.KÖPRÜ BLD. SPOR</v>
      </c>
      <c r="M8" s="16">
        <f>'T.'!E11</f>
        <v>5</v>
      </c>
      <c r="N8" s="16">
        <f>'T.'!E15</f>
        <v>2</v>
      </c>
    </row>
    <row r="9" spans="1:14" ht="18" customHeight="1">
      <c r="A9" s="26" t="str">
        <f>'P.1'!A9</f>
        <v>C.PINAR EĞİTİM SPOR</v>
      </c>
      <c r="B9" s="25" t="str">
        <f>'P.1'!E9</f>
        <v>V.ŞEHİR SPOR</v>
      </c>
      <c r="C9" s="16">
        <f>'T.'!C11</f>
        <v>4</v>
      </c>
      <c r="D9" s="16">
        <f>'T.'!C13</f>
        <v>3</v>
      </c>
      <c r="E9" s="19"/>
      <c r="F9" s="26" t="str">
        <f>'P.1'!J9</f>
        <v>KARTAL GÜCÜ </v>
      </c>
      <c r="G9" s="26" t="str">
        <f>'P.1'!N9</f>
        <v>YENİ HARRAN SPOR</v>
      </c>
      <c r="H9" s="16">
        <f>'T.'!D16</f>
        <v>1</v>
      </c>
      <c r="I9" s="16">
        <f>'T.'!D9</f>
        <v>2</v>
      </c>
      <c r="K9" s="26" t="str">
        <f>'P.1'!S9</f>
        <v>C.PINAR SPOR</v>
      </c>
      <c r="L9" s="26" t="str">
        <f>'P.1'!W9</f>
        <v>ŞANLIURFASPOR</v>
      </c>
      <c r="M9" s="16">
        <f>'T.'!E12</f>
        <v>0</v>
      </c>
      <c r="N9" s="16">
        <f>'T.'!E14</f>
        <v>9</v>
      </c>
    </row>
    <row r="10" spans="1:14" ht="18" customHeight="1">
      <c r="A10" s="26" t="str">
        <f>'P.1'!A10</f>
        <v>C.PINAR SPOR</v>
      </c>
      <c r="B10" s="25" t="str">
        <f>'P.1'!E10</f>
        <v>BAY</v>
      </c>
      <c r="C10" s="16" t="str">
        <f>'T.'!C12</f>
        <v>--</v>
      </c>
      <c r="D10" s="16" t="str">
        <f>'T.'!C17</f>
        <v>--</v>
      </c>
      <c r="E10" s="19"/>
      <c r="F10" s="26" t="str">
        <f>'P.1'!J10</f>
        <v>EDESSA 7 YILDIZ</v>
      </c>
      <c r="G10" s="26" t="str">
        <f>'P.1'!N10</f>
        <v>BAY</v>
      </c>
      <c r="H10" s="16" t="str">
        <f>'T.'!D17</f>
        <v>--</v>
      </c>
      <c r="I10" s="16" t="str">
        <f>'T.'!D7</f>
        <v>--</v>
      </c>
      <c r="K10" s="26" t="str">
        <f>'P.1'!S10</f>
        <v>V.ŞEHİR SPOR</v>
      </c>
      <c r="L10" s="26" t="str">
        <f>'P.1'!W10</f>
        <v>BAY</v>
      </c>
      <c r="M10" s="16" t="str">
        <f>'T.'!E13</f>
        <v>--</v>
      </c>
      <c r="N10" s="16" t="str">
        <f>'T.'!E17</f>
        <v>--</v>
      </c>
    </row>
    <row r="11" spans="1:9" ht="6.75" customHeight="1">
      <c r="A11" s="27"/>
      <c r="B11" s="27"/>
      <c r="C11" s="19"/>
      <c r="D11" s="19"/>
      <c r="E11" s="19"/>
      <c r="F11" s="27"/>
      <c r="G11" s="27"/>
      <c r="H11" s="19"/>
      <c r="I11" s="19"/>
    </row>
    <row r="12" spans="1:14" ht="18" customHeight="1">
      <c r="A12" s="149" t="s">
        <v>3</v>
      </c>
      <c r="B12" s="149"/>
      <c r="C12" s="149"/>
      <c r="D12" s="149"/>
      <c r="E12" s="28"/>
      <c r="F12" s="149" t="s">
        <v>4</v>
      </c>
      <c r="G12" s="149"/>
      <c r="H12" s="149"/>
      <c r="I12" s="149"/>
      <c r="K12" s="150" t="s">
        <v>5</v>
      </c>
      <c r="L12" s="150"/>
      <c r="M12" s="150"/>
      <c r="N12" s="150"/>
    </row>
    <row r="13" spans="1:14" ht="15" customHeight="1">
      <c r="A13" s="157" t="s">
        <v>12</v>
      </c>
      <c r="B13" s="157"/>
      <c r="C13" s="155" t="s">
        <v>13</v>
      </c>
      <c r="D13" s="156"/>
      <c r="E13" s="28"/>
      <c r="F13" s="151" t="s">
        <v>12</v>
      </c>
      <c r="G13" s="152"/>
      <c r="H13" s="155" t="s">
        <v>13</v>
      </c>
      <c r="I13" s="156"/>
      <c r="K13" s="143" t="s">
        <v>12</v>
      </c>
      <c r="L13" s="144"/>
      <c r="M13" s="147" t="s">
        <v>13</v>
      </c>
      <c r="N13" s="148"/>
    </row>
    <row r="14" spans="1:14" ht="15" customHeight="1">
      <c r="A14" s="157"/>
      <c r="B14" s="157"/>
      <c r="C14" s="153"/>
      <c r="D14" s="154"/>
      <c r="E14" s="28"/>
      <c r="F14" s="153"/>
      <c r="G14" s="154"/>
      <c r="H14" s="153"/>
      <c r="I14" s="154"/>
      <c r="K14" s="145"/>
      <c r="L14" s="146"/>
      <c r="M14" s="145"/>
      <c r="N14" s="146"/>
    </row>
    <row r="15" spans="1:14" ht="18" customHeight="1">
      <c r="A15" s="25" t="str">
        <f>'P.1'!A15</f>
        <v>Ş.URFA B.ŞEHİR BLD.</v>
      </c>
      <c r="B15" s="25" t="str">
        <f>'P.1'!E15</f>
        <v>ANADOLU GENÇLİK SPOR</v>
      </c>
      <c r="C15" s="16">
        <f>'T.'!F6</f>
        <v>5</v>
      </c>
      <c r="D15" s="16">
        <f>'T.'!F10</f>
        <v>0</v>
      </c>
      <c r="E15" s="19"/>
      <c r="F15" s="25" t="str">
        <f>'P.1'!J15</f>
        <v>YENİ HARRAN SPOR</v>
      </c>
      <c r="G15" s="25" t="str">
        <f>'P.1'!N15</f>
        <v>EYYÜBİYE BLD.</v>
      </c>
      <c r="H15" s="16">
        <f>'T.'!G9</f>
        <v>2</v>
      </c>
      <c r="I15" s="16">
        <f>'T.'!G8</f>
        <v>5</v>
      </c>
      <c r="K15" s="26" t="str">
        <f>'P.1'!S15</f>
        <v>Ş.URFA B.ŞEHİR BLD.</v>
      </c>
      <c r="L15" s="26" t="str">
        <f>'P.1'!W15</f>
        <v>C.PINAR SPOR</v>
      </c>
      <c r="M15" s="16">
        <f>'T.'!H6</f>
        <v>0</v>
      </c>
      <c r="N15" s="16">
        <f>'T.'!H12</f>
        <v>0</v>
      </c>
    </row>
    <row r="16" spans="1:14" ht="18" customHeight="1">
      <c r="A16" s="25" t="str">
        <f>'P.1'!A16</f>
        <v>EDESSA 7 YILDIZ</v>
      </c>
      <c r="B16" s="25" t="str">
        <f>'P.1'!E16</f>
        <v>YENİ HARRAN SPOR</v>
      </c>
      <c r="C16" s="16">
        <f>'T.'!F7</f>
        <v>7</v>
      </c>
      <c r="D16" s="16">
        <f>'T.'!F9</f>
        <v>1</v>
      </c>
      <c r="E16" s="19"/>
      <c r="F16" s="25" t="str">
        <f>'P.1'!J16</f>
        <v>ANADOLU GENÇLİK SPOR</v>
      </c>
      <c r="G16" s="25" t="str">
        <f>'P.1'!N16</f>
        <v>EDESSA 7 YILDIZ</v>
      </c>
      <c r="H16" s="16">
        <f>'T.'!G10</f>
        <v>2</v>
      </c>
      <c r="I16" s="16">
        <f>'T.'!G7</f>
        <v>3</v>
      </c>
      <c r="K16" s="26" t="str">
        <f>'P.1'!S16</f>
        <v>EDESSA 7 YILDIZ</v>
      </c>
      <c r="L16" s="26" t="str">
        <f>'P.1'!W16</f>
        <v>C.PINAR EĞİTİM SPOR</v>
      </c>
      <c r="M16" s="16">
        <f>'T.'!H7</f>
        <v>0</v>
      </c>
      <c r="N16" s="16">
        <f>'T.'!H11</f>
        <v>0</v>
      </c>
    </row>
    <row r="17" spans="1:14" ht="18" customHeight="1">
      <c r="A17" s="25" t="str">
        <f>'P.1'!A17</f>
        <v>ŞANLIURFASPOR</v>
      </c>
      <c r="B17" s="25" t="str">
        <f>'P.1'!E17</f>
        <v>V.ŞEHİR SPOR</v>
      </c>
      <c r="C17" s="16">
        <f>'T.'!F14</f>
        <v>4</v>
      </c>
      <c r="D17" s="16">
        <f>'T.'!F13</f>
        <v>0</v>
      </c>
      <c r="E17" s="19"/>
      <c r="F17" s="25" t="str">
        <f>'P.1'!J17</f>
        <v>C.PINAR EĞİTİM SPOR</v>
      </c>
      <c r="G17" s="25" t="str">
        <f>'P.1'!N17</f>
        <v>Ş.URFA B.ŞEHİR BLD.</v>
      </c>
      <c r="H17" s="16">
        <f>'T.'!G11</f>
        <v>0</v>
      </c>
      <c r="I17" s="16">
        <f>'T.'!G6</f>
        <v>2</v>
      </c>
      <c r="K17" s="26" t="str">
        <f>'P.1'!S17</f>
        <v>EYYÜBİYE BLD.</v>
      </c>
      <c r="L17" s="26" t="str">
        <f>'P.1'!W17</f>
        <v>ANADOLU GENÇLİK SPOR</v>
      </c>
      <c r="M17" s="16">
        <f>'T.'!H8</f>
        <v>0</v>
      </c>
      <c r="N17" s="16">
        <f>'T.'!H10</f>
        <v>0</v>
      </c>
    </row>
    <row r="18" spans="1:14" ht="18" customHeight="1">
      <c r="A18" s="25" t="str">
        <f>'P.1'!A18</f>
        <v>K.KÖPRÜ BLD. SPOR</v>
      </c>
      <c r="B18" s="25" t="str">
        <f>'P.1'!E18</f>
        <v>C.PINAR SPOR</v>
      </c>
      <c r="C18" s="16">
        <f>'T.'!F15</f>
        <v>6</v>
      </c>
      <c r="D18" s="16">
        <f>'T.'!F12</f>
        <v>0</v>
      </c>
      <c r="E18" s="19"/>
      <c r="F18" s="25" t="str">
        <f>'P.1'!J18</f>
        <v>C.PINAR SPOR</v>
      </c>
      <c r="G18" s="25" t="str">
        <f>'P.1'!N18</f>
        <v>KARTAL GÜCÜ </v>
      </c>
      <c r="H18" s="16">
        <f>'T.'!G12</f>
        <v>2</v>
      </c>
      <c r="I18" s="16">
        <f>'T.'!G16</f>
        <v>0</v>
      </c>
      <c r="K18" s="26" t="str">
        <f>'P.1'!S18</f>
        <v>K.KÖPRÜ BLD. SPOR</v>
      </c>
      <c r="L18" s="26" t="str">
        <f>'P.1'!W18</f>
        <v>ŞANLIURFASPOR</v>
      </c>
      <c r="M18" s="16">
        <f>'T.'!H15</f>
        <v>0</v>
      </c>
      <c r="N18" s="16">
        <f>'T.'!H14</f>
        <v>0</v>
      </c>
    </row>
    <row r="19" spans="1:14" ht="18" customHeight="1">
      <c r="A19" s="25" t="str">
        <f>'P.1'!A19</f>
        <v>KARTAL GÜCÜ </v>
      </c>
      <c r="B19" s="25" t="str">
        <f>'P.1'!E19</f>
        <v>C.PINAR EĞİTİM SPOR</v>
      </c>
      <c r="C19" s="16">
        <f>'T.'!F16</f>
        <v>0</v>
      </c>
      <c r="D19" s="16">
        <f>'T.'!F11</f>
        <v>8</v>
      </c>
      <c r="E19" s="19"/>
      <c r="F19" s="25" t="str">
        <f>'P.1'!J19</f>
        <v>V.ŞEHİR SPOR</v>
      </c>
      <c r="G19" s="25" t="str">
        <f>'P.1'!N19</f>
        <v>K.KÖPRÜ BLD. SPOR</v>
      </c>
      <c r="H19" s="16">
        <f>'T.'!G13</f>
        <v>3</v>
      </c>
      <c r="I19" s="16">
        <f>'T.'!G15</f>
        <v>0</v>
      </c>
      <c r="K19" s="26" t="str">
        <f>'P.1'!S19</f>
        <v>KARTAL GÜCÜ </v>
      </c>
      <c r="L19" s="26" t="str">
        <f>'P.1'!W19</f>
        <v>V.ŞEHİR SPOR</v>
      </c>
      <c r="M19" s="16">
        <f>'T.'!H16</f>
        <v>0</v>
      </c>
      <c r="N19" s="16">
        <f>'T.'!H13</f>
        <v>0</v>
      </c>
    </row>
    <row r="20" spans="1:14" ht="18" customHeight="1">
      <c r="A20" s="25" t="str">
        <f>'P.1'!A20</f>
        <v>EYYÜBİYE BLD.</v>
      </c>
      <c r="B20" s="25" t="str">
        <f>'P.1'!E20</f>
        <v>BAY</v>
      </c>
      <c r="C20" s="16" t="str">
        <f>'T.'!F17</f>
        <v>--</v>
      </c>
      <c r="D20" s="16" t="str">
        <f>'T.'!F8</f>
        <v>--</v>
      </c>
      <c r="E20" s="19"/>
      <c r="F20" s="25" t="str">
        <f>'P.1'!J20</f>
        <v>ŞANLIURFASPOR</v>
      </c>
      <c r="G20" s="25" t="str">
        <f>'P.1'!N20</f>
        <v>BAY</v>
      </c>
      <c r="H20" s="16" t="str">
        <f>'T.'!G14</f>
        <v>--</v>
      </c>
      <c r="I20" s="16" t="str">
        <f>'T.'!G17</f>
        <v>--</v>
      </c>
      <c r="K20" s="26" t="str">
        <f>'P.1'!S20</f>
        <v>YENİ HARRAN SPOR</v>
      </c>
      <c r="L20" s="26" t="str">
        <f>'P.1'!W20</f>
        <v>BAY</v>
      </c>
      <c r="M20" s="16" t="str">
        <f>'T.'!H17</f>
        <v>--</v>
      </c>
      <c r="N20" s="16" t="str">
        <f>'T.'!H9</f>
        <v>--</v>
      </c>
    </row>
    <row r="21" spans="1:9" ht="6" customHeight="1">
      <c r="A21" s="29"/>
      <c r="B21" s="27"/>
      <c r="C21" s="19"/>
      <c r="D21" s="30"/>
      <c r="E21" s="30"/>
      <c r="F21" s="27"/>
      <c r="G21" s="29"/>
      <c r="H21" s="30"/>
      <c r="I21" s="30"/>
    </row>
    <row r="22" spans="1:14" ht="18" customHeight="1">
      <c r="A22" s="149" t="s">
        <v>7</v>
      </c>
      <c r="B22" s="149"/>
      <c r="C22" s="149"/>
      <c r="D22" s="149"/>
      <c r="E22" s="28"/>
      <c r="F22" s="149" t="s">
        <v>6</v>
      </c>
      <c r="G22" s="149"/>
      <c r="H22" s="149"/>
      <c r="I22" s="149"/>
      <c r="K22" s="150" t="s">
        <v>8</v>
      </c>
      <c r="L22" s="150"/>
      <c r="M22" s="150"/>
      <c r="N22" s="150"/>
    </row>
    <row r="23" spans="1:14" ht="15" customHeight="1">
      <c r="A23" s="157" t="s">
        <v>12</v>
      </c>
      <c r="B23" s="157"/>
      <c r="C23" s="155" t="s">
        <v>13</v>
      </c>
      <c r="D23" s="156"/>
      <c r="E23" s="28"/>
      <c r="F23" s="151" t="s">
        <v>12</v>
      </c>
      <c r="G23" s="152"/>
      <c r="H23" s="155" t="s">
        <v>13</v>
      </c>
      <c r="I23" s="156"/>
      <c r="K23" s="143" t="s">
        <v>12</v>
      </c>
      <c r="L23" s="144"/>
      <c r="M23" s="147" t="s">
        <v>13</v>
      </c>
      <c r="N23" s="148"/>
    </row>
    <row r="24" spans="1:14" ht="15" customHeight="1">
      <c r="A24" s="157"/>
      <c r="B24" s="157"/>
      <c r="C24" s="153"/>
      <c r="D24" s="154"/>
      <c r="E24" s="28"/>
      <c r="F24" s="153"/>
      <c r="G24" s="154"/>
      <c r="H24" s="153"/>
      <c r="I24" s="154"/>
      <c r="K24" s="145"/>
      <c r="L24" s="146"/>
      <c r="M24" s="145"/>
      <c r="N24" s="146"/>
    </row>
    <row r="25" spans="1:14" ht="18" customHeight="1">
      <c r="A25" s="25" t="str">
        <f>'P.1'!A25</f>
        <v>ANADOLU GENÇLİK SPOR</v>
      </c>
      <c r="B25" s="25" t="str">
        <f>'P.1'!E25</f>
        <v>YENİ HARRAN SPOR</v>
      </c>
      <c r="C25" s="16">
        <f>'T.'!I10</f>
        <v>0</v>
      </c>
      <c r="D25" s="16">
        <f>'T.'!I9</f>
        <v>0</v>
      </c>
      <c r="E25" s="30"/>
      <c r="F25" s="25" t="str">
        <f>'P.1'!J25</f>
        <v>Ş.URFA B.ŞEHİR BLD.</v>
      </c>
      <c r="G25" s="25" t="str">
        <f>'P.1'!N25</f>
        <v>ŞANLIURFASPOR</v>
      </c>
      <c r="H25" s="16">
        <f>'T.'!J6</f>
        <v>0</v>
      </c>
      <c r="I25" s="16">
        <f>'T.'!J14</f>
        <v>0</v>
      </c>
      <c r="K25" s="26" t="str">
        <f>'P.1'!S25</f>
        <v>C.PINAR EĞİTİM SPOR</v>
      </c>
      <c r="L25" s="26" t="str">
        <f>'P.1'!W25</f>
        <v>ANADOLU GENÇLİK SPOR</v>
      </c>
      <c r="M25" s="16">
        <f>'T.'!K11</f>
        <v>0</v>
      </c>
      <c r="N25" s="16">
        <f>'T.'!K10</f>
        <v>0</v>
      </c>
    </row>
    <row r="26" spans="1:14" ht="18" customHeight="1">
      <c r="A26" s="25" t="str">
        <f>'P.1'!A26</f>
        <v>C.PINAR EĞİTİM SPOR</v>
      </c>
      <c r="B26" s="25" t="str">
        <f>'P.1'!E26</f>
        <v>EYYÜBİYE BLD.</v>
      </c>
      <c r="C26" s="16">
        <f>'T.'!I11</f>
        <v>0</v>
      </c>
      <c r="D26" s="16">
        <f>'T.'!I8</f>
        <v>0</v>
      </c>
      <c r="E26" s="30"/>
      <c r="F26" s="25" t="str">
        <f>'P.1'!J26</f>
        <v>EDESSA 7 YILDIZ</v>
      </c>
      <c r="G26" s="25" t="str">
        <f>'P.1'!N26</f>
        <v>V.ŞEHİR SPOR</v>
      </c>
      <c r="H26" s="16">
        <f>'T.'!J7</f>
        <v>0</v>
      </c>
      <c r="I26" s="16">
        <f>'T.'!J13</f>
        <v>0</v>
      </c>
      <c r="K26" s="26" t="str">
        <f>'P.1'!S26</f>
        <v>C.PINAR SPOR</v>
      </c>
      <c r="L26" s="26" t="str">
        <f>'P.1'!W26</f>
        <v>YENİ HARRAN SPOR</v>
      </c>
      <c r="M26" s="16">
        <f>'T.'!K12</f>
        <v>0</v>
      </c>
      <c r="N26" s="16">
        <f>'T.'!K9</f>
        <v>0</v>
      </c>
    </row>
    <row r="27" spans="1:14" ht="18" customHeight="1">
      <c r="A27" s="25" t="str">
        <f>'P.1'!A27</f>
        <v>C.PINAR SPOR</v>
      </c>
      <c r="B27" s="25" t="str">
        <f>'P.1'!E27</f>
        <v>EDESSA 7 YILDIZ</v>
      </c>
      <c r="C27" s="16">
        <f>'T.'!I12</f>
        <v>0</v>
      </c>
      <c r="D27" s="16">
        <f>'T.'!I7</f>
        <v>0</v>
      </c>
      <c r="E27" s="30"/>
      <c r="F27" s="25" t="str">
        <f>'P.1'!J27</f>
        <v>EYYÜBİYE BLD.</v>
      </c>
      <c r="G27" s="25" t="str">
        <f>'P.1'!N27</f>
        <v>C.PINAR SPOR</v>
      </c>
      <c r="H27" s="16">
        <f>'T.'!J8</f>
        <v>0</v>
      </c>
      <c r="I27" s="16">
        <f>'T.'!J12</f>
        <v>0</v>
      </c>
      <c r="K27" s="26" t="str">
        <f>'P.1'!S27</f>
        <v>V.ŞEHİR SPOR</v>
      </c>
      <c r="L27" s="26" t="str">
        <f>'P.1'!W27</f>
        <v>EYYÜBİYE BLD.</v>
      </c>
      <c r="M27" s="16">
        <f>'T.'!K13</f>
        <v>0</v>
      </c>
      <c r="N27" s="16">
        <f>'T.'!K8</f>
        <v>0</v>
      </c>
    </row>
    <row r="28" spans="1:14" ht="18" customHeight="1">
      <c r="A28" s="25" t="str">
        <f>'P.1'!A28</f>
        <v>V.ŞEHİR SPOR</v>
      </c>
      <c r="B28" s="25" t="str">
        <f>'P.1'!E28</f>
        <v>Ş.URFA B.ŞEHİR BLD.</v>
      </c>
      <c r="C28" s="16">
        <f>'T.'!I13</f>
        <v>0</v>
      </c>
      <c r="D28" s="16">
        <f>'T.'!I6</f>
        <v>0</v>
      </c>
      <c r="E28" s="30"/>
      <c r="F28" s="25" t="str">
        <f>'P.1'!J28</f>
        <v>YENİ HARRAN SPOR</v>
      </c>
      <c r="G28" s="25" t="str">
        <f>'P.1'!N28</f>
        <v>C.PINAR EĞİTİM SPOR</v>
      </c>
      <c r="H28" s="16">
        <f>'T.'!J9</f>
        <v>0</v>
      </c>
      <c r="I28" s="16">
        <f>'T.'!J11</f>
        <v>0</v>
      </c>
      <c r="K28" s="26" t="str">
        <f>'P.1'!S28</f>
        <v>ŞANLIURFASPOR</v>
      </c>
      <c r="L28" s="26" t="str">
        <f>'P.1'!W28</f>
        <v>EDESSA 7 YILDIZ</v>
      </c>
      <c r="M28" s="16">
        <f>'T.'!K14</f>
        <v>0</v>
      </c>
      <c r="N28" s="16">
        <f>'T.'!K7</f>
        <v>0</v>
      </c>
    </row>
    <row r="29" spans="1:14" ht="18" customHeight="1">
      <c r="A29" s="25" t="str">
        <f>'P.1'!A29</f>
        <v>ŞANLIURFASPOR</v>
      </c>
      <c r="B29" s="25" t="str">
        <f>'P.1'!E29</f>
        <v>KARTAL GÜCÜ </v>
      </c>
      <c r="C29" s="16">
        <f>'T.'!I14</f>
        <v>0</v>
      </c>
      <c r="D29" s="16">
        <f>'T.'!I16</f>
        <v>0</v>
      </c>
      <c r="E29" s="30"/>
      <c r="F29" s="25" t="str">
        <f>'P.1'!J29</f>
        <v>KARTAL GÜCÜ </v>
      </c>
      <c r="G29" s="25" t="str">
        <f>'P.1'!N29</f>
        <v>K.KÖPRÜ BLD. SPOR</v>
      </c>
      <c r="H29" s="16">
        <f>'T.'!J16</f>
        <v>0</v>
      </c>
      <c r="I29" s="16">
        <f>'T.'!J15</f>
        <v>0</v>
      </c>
      <c r="K29" s="26" t="str">
        <f>'P.1'!S29</f>
        <v>K.KÖPRÜ BLD. SPOR</v>
      </c>
      <c r="L29" s="26" t="str">
        <f>'P.1'!W29</f>
        <v>Ş.URFA B.ŞEHİR BLD.</v>
      </c>
      <c r="M29" s="16">
        <f>'T.'!K15</f>
        <v>0</v>
      </c>
      <c r="N29" s="16">
        <f>'T.'!K6</f>
        <v>0</v>
      </c>
    </row>
    <row r="30" spans="1:14" ht="18" customHeight="1">
      <c r="A30" s="25" t="str">
        <f>'P.1'!A30</f>
        <v>K.KÖPRÜ BLD. SPOR</v>
      </c>
      <c r="B30" s="25" t="str">
        <f>'P.1'!E30</f>
        <v>BAY</v>
      </c>
      <c r="C30" s="16" t="str">
        <f>'T.'!I15</f>
        <v>--</v>
      </c>
      <c r="D30" s="16" t="str">
        <f>'T.'!I17</f>
        <v>--</v>
      </c>
      <c r="E30" s="30"/>
      <c r="F30" s="25" t="str">
        <f>'P.1'!J30</f>
        <v>ANADOLU GENÇLİK SPOR</v>
      </c>
      <c r="G30" s="25" t="str">
        <f>'P.1'!N30</f>
        <v>BAY</v>
      </c>
      <c r="H30" s="16" t="str">
        <f>'T.'!J17</f>
        <v>--</v>
      </c>
      <c r="I30" s="16" t="str">
        <f>'T.'!J10</f>
        <v>--</v>
      </c>
      <c r="K30" s="26" t="str">
        <f>'P.1'!S30</f>
        <v>KARTAL GÜCÜ </v>
      </c>
      <c r="L30" s="26" t="str">
        <f>'P.1'!W30</f>
        <v>BAY</v>
      </c>
      <c r="M30" s="16" t="str">
        <f>'T.'!K16</f>
        <v>--</v>
      </c>
      <c r="N30" s="16" t="str">
        <f>'T.'!K17</f>
        <v>--</v>
      </c>
    </row>
    <row r="31" spans="1:9" ht="6" customHeight="1">
      <c r="A31" s="27"/>
      <c r="B31" s="27"/>
      <c r="C31" s="19"/>
      <c r="D31" s="30"/>
      <c r="E31" s="30"/>
      <c r="F31" s="27"/>
      <c r="G31" s="31"/>
      <c r="H31" s="30"/>
      <c r="I31" s="30"/>
    </row>
    <row r="32" spans="1:14" ht="18" customHeight="1">
      <c r="A32" s="149" t="s">
        <v>9</v>
      </c>
      <c r="B32" s="149"/>
      <c r="C32" s="149"/>
      <c r="D32" s="149"/>
      <c r="E32" s="28"/>
      <c r="F32" s="149" t="s">
        <v>10</v>
      </c>
      <c r="G32" s="149"/>
      <c r="H32" s="149"/>
      <c r="I32" s="149"/>
      <c r="K32" s="8"/>
      <c r="L32" s="8"/>
      <c r="M32" s="8"/>
      <c r="N32" s="8"/>
    </row>
    <row r="33" spans="1:14" ht="15" customHeight="1">
      <c r="A33" s="157" t="s">
        <v>12</v>
      </c>
      <c r="B33" s="157"/>
      <c r="C33" s="155" t="s">
        <v>13</v>
      </c>
      <c r="D33" s="156"/>
      <c r="E33" s="28"/>
      <c r="F33" s="151" t="s">
        <v>12</v>
      </c>
      <c r="G33" s="152"/>
      <c r="H33" s="155" t="s">
        <v>13</v>
      </c>
      <c r="I33" s="156"/>
      <c r="K33" s="8"/>
      <c r="L33" s="8"/>
      <c r="M33" s="8"/>
      <c r="N33" s="8"/>
    </row>
    <row r="34" spans="1:14" ht="15" customHeight="1">
      <c r="A34" s="157"/>
      <c r="B34" s="157"/>
      <c r="C34" s="153"/>
      <c r="D34" s="154"/>
      <c r="E34" s="28"/>
      <c r="F34" s="153"/>
      <c r="G34" s="154"/>
      <c r="H34" s="153"/>
      <c r="I34" s="154"/>
      <c r="K34" s="8"/>
      <c r="L34" s="8"/>
      <c r="M34" s="8"/>
      <c r="N34" s="8"/>
    </row>
    <row r="35" spans="1:14" ht="18" customHeight="1">
      <c r="A35" s="25" t="str">
        <f>'P.1'!A35</f>
        <v>Ş.URFA B.ŞEHİR BLD.</v>
      </c>
      <c r="B35" s="25" t="str">
        <f>'P.1'!E35</f>
        <v>KARTAL GÜCÜ </v>
      </c>
      <c r="C35" s="16">
        <f>'T.'!L6</f>
        <v>0</v>
      </c>
      <c r="D35" s="16">
        <f>'T.'!L16</f>
        <v>0</v>
      </c>
      <c r="E35" s="28"/>
      <c r="F35" s="25" t="str">
        <f>'P.1'!J35</f>
        <v>C.PINAR SPOR</v>
      </c>
      <c r="G35" s="25" t="str">
        <f>'P.1'!N35</f>
        <v>C.PINAR EĞİTİM SPOR</v>
      </c>
      <c r="H35" s="16">
        <f>'T.'!M12</f>
        <v>0</v>
      </c>
      <c r="I35" s="16">
        <f>'T.'!M11</f>
        <v>0</v>
      </c>
      <c r="K35" s="35"/>
      <c r="L35" s="35"/>
      <c r="M35" s="19"/>
      <c r="N35" s="19"/>
    </row>
    <row r="36" spans="1:14" ht="18" customHeight="1">
      <c r="A36" s="25" t="str">
        <f>'P.1'!A36</f>
        <v>EDESSA 7 YILDIZ</v>
      </c>
      <c r="B36" s="25" t="str">
        <f>'P.1'!E36</f>
        <v>K.KÖPRÜ BLD. SPOR</v>
      </c>
      <c r="C36" s="16">
        <f>'T.'!L7</f>
        <v>0</v>
      </c>
      <c r="D36" s="16">
        <f>'T.'!L15</f>
        <v>0</v>
      </c>
      <c r="E36" s="19"/>
      <c r="F36" s="25" t="str">
        <f>'P.1'!J36</f>
        <v>V.ŞEHİR SPOR</v>
      </c>
      <c r="G36" s="25" t="str">
        <f>'P.1'!N36</f>
        <v>ANADOLU GENÇLİK SPOR</v>
      </c>
      <c r="H36" s="16">
        <f>'T.'!M13</f>
        <v>0</v>
      </c>
      <c r="I36" s="16">
        <f>'T.'!M10</f>
        <v>0</v>
      </c>
      <c r="K36" s="35"/>
      <c r="L36" s="35"/>
      <c r="M36" s="19"/>
      <c r="N36" s="19"/>
    </row>
    <row r="37" spans="1:14" ht="18" customHeight="1">
      <c r="A37" s="25" t="str">
        <f>'P.1'!A37</f>
        <v>EYYÜBİYE BLD.</v>
      </c>
      <c r="B37" s="25" t="str">
        <f>'P.1'!E37</f>
        <v>ŞANLIURFASPOR</v>
      </c>
      <c r="C37" s="16">
        <f>'T.'!L8</f>
        <v>0</v>
      </c>
      <c r="D37" s="16">
        <f>'T.'!L14</f>
        <v>0</v>
      </c>
      <c r="E37" s="19"/>
      <c r="F37" s="25" t="str">
        <f>'P.1'!J37</f>
        <v>ŞANLIURFASPOR</v>
      </c>
      <c r="G37" s="25" t="str">
        <f>'P.1'!N37</f>
        <v>YENİ HARRAN SPOR</v>
      </c>
      <c r="H37" s="16">
        <f>'T.'!M14</f>
        <v>0</v>
      </c>
      <c r="I37" s="16">
        <f>'T.'!M9</f>
        <v>0</v>
      </c>
      <c r="K37" s="35"/>
      <c r="L37" s="35"/>
      <c r="M37" s="19"/>
      <c r="N37" s="19"/>
    </row>
    <row r="38" spans="1:14" ht="18" customHeight="1">
      <c r="A38" s="25" t="str">
        <f>'P.1'!A38</f>
        <v>YENİ HARRAN SPOR</v>
      </c>
      <c r="B38" s="25" t="str">
        <f>'P.1'!E38</f>
        <v>V.ŞEHİR SPOR</v>
      </c>
      <c r="C38" s="16">
        <f>'T.'!L9</f>
        <v>0</v>
      </c>
      <c r="D38" s="16">
        <f>'T.'!L13</f>
        <v>0</v>
      </c>
      <c r="E38" s="19"/>
      <c r="F38" s="25" t="str">
        <f>'P.1'!J38</f>
        <v>K.KÖPRÜ BLD. SPOR</v>
      </c>
      <c r="G38" s="25" t="str">
        <f>'P.1'!N38</f>
        <v>EYYÜBİYE BLD.</v>
      </c>
      <c r="H38" s="16">
        <f>'T.'!M15</f>
        <v>0</v>
      </c>
      <c r="I38" s="16">
        <f>'T.'!M8</f>
        <v>0</v>
      </c>
      <c r="K38" s="35"/>
      <c r="L38" s="35"/>
      <c r="M38" s="19"/>
      <c r="N38" s="19"/>
    </row>
    <row r="39" spans="1:14" ht="18" customHeight="1">
      <c r="A39" s="25" t="str">
        <f>'P.1'!A39</f>
        <v>ANADOLU GENÇLİK SPOR</v>
      </c>
      <c r="B39" s="25" t="str">
        <f>'P.1'!E39</f>
        <v>C.PINAR SPOR</v>
      </c>
      <c r="C39" s="16">
        <f>'T.'!L10</f>
        <v>0</v>
      </c>
      <c r="D39" s="16">
        <f>'T.'!L12</f>
        <v>0</v>
      </c>
      <c r="E39" s="19"/>
      <c r="F39" s="25" t="str">
        <f>'P.1'!J39</f>
        <v>KARTAL GÜCÜ </v>
      </c>
      <c r="G39" s="25" t="str">
        <f>'P.1'!N39</f>
        <v>EDESSA 7 YILDIZ</v>
      </c>
      <c r="H39" s="16">
        <f>'T.'!M16</f>
        <v>0</v>
      </c>
      <c r="I39" s="16">
        <f>'T.'!M7</f>
        <v>0</v>
      </c>
      <c r="K39" s="35"/>
      <c r="L39" s="35"/>
      <c r="M39" s="19"/>
      <c r="N39" s="19"/>
    </row>
    <row r="40" spans="1:14" ht="18" customHeight="1">
      <c r="A40" s="25" t="str">
        <f>'P.1'!A40</f>
        <v>C.PINAR EĞİTİM SPOR</v>
      </c>
      <c r="B40" s="25" t="str">
        <f>'P.1'!E40</f>
        <v>BAY</v>
      </c>
      <c r="C40" s="16" t="str">
        <f>'T.'!L17</f>
        <v>--</v>
      </c>
      <c r="D40" s="16" t="str">
        <f>'T.'!L11</f>
        <v>--</v>
      </c>
      <c r="E40" s="19"/>
      <c r="F40" s="25" t="str">
        <f>'P.1'!J40</f>
        <v>Ş.URFA B.ŞEHİR BLD.</v>
      </c>
      <c r="G40" s="25" t="str">
        <f>'P.1'!N40</f>
        <v>BAY</v>
      </c>
      <c r="H40" s="16" t="str">
        <f>'T.'!M17</f>
        <v>--</v>
      </c>
      <c r="I40" s="16" t="str">
        <f>'T.'!M6</f>
        <v>--</v>
      </c>
      <c r="K40" s="35"/>
      <c r="L40" s="35"/>
      <c r="M40" s="19"/>
      <c r="N40" s="19"/>
    </row>
    <row r="41" spans="1:14" ht="6" customHeight="1">
      <c r="A41" s="27"/>
      <c r="B41" s="27"/>
      <c r="C41" s="19"/>
      <c r="D41" s="30"/>
      <c r="E41" s="30"/>
      <c r="F41" s="27"/>
      <c r="G41" s="27"/>
      <c r="H41" s="30"/>
      <c r="I41" s="30"/>
      <c r="K41" s="12"/>
      <c r="L41" s="12"/>
      <c r="M41" s="12"/>
      <c r="N41" s="12"/>
    </row>
    <row r="42" spans="1:9" ht="1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 customHeight="1">
      <c r="A43" s="32"/>
      <c r="B43" s="32"/>
      <c r="C43" s="19"/>
      <c r="D43" s="19"/>
      <c r="E43" s="28"/>
      <c r="F43" s="32"/>
      <c r="G43" s="32"/>
      <c r="H43" s="19"/>
      <c r="I43" s="19"/>
    </row>
    <row r="44" spans="1:14" ht="15" customHeight="1">
      <c r="A44" s="142"/>
      <c r="B44" s="142"/>
      <c r="C44" s="142"/>
      <c r="D44" s="142"/>
      <c r="E44" s="28"/>
      <c r="F44" s="33"/>
      <c r="G44" s="33"/>
      <c r="H44" s="33"/>
      <c r="I44" s="33"/>
      <c r="K44" s="142"/>
      <c r="L44" s="142"/>
      <c r="M44" s="142"/>
      <c r="N44" s="142"/>
    </row>
    <row r="45" spans="1:14" ht="15" customHeight="1">
      <c r="A45" s="142"/>
      <c r="B45" s="142"/>
      <c r="C45" s="142"/>
      <c r="D45" s="142"/>
      <c r="E45" s="30"/>
      <c r="F45" s="33"/>
      <c r="G45" s="33"/>
      <c r="H45" s="33"/>
      <c r="I45" s="33"/>
      <c r="K45" s="142"/>
      <c r="L45" s="142"/>
      <c r="M45" s="142"/>
      <c r="N45" s="142"/>
    </row>
    <row r="46" spans="1:14" ht="15" customHeight="1">
      <c r="A46" s="142"/>
      <c r="B46" s="142"/>
      <c r="C46" s="142"/>
      <c r="D46" s="142"/>
      <c r="E46" s="30"/>
      <c r="F46" s="33"/>
      <c r="G46" s="33"/>
      <c r="H46" s="33"/>
      <c r="I46" s="33"/>
      <c r="K46" s="142"/>
      <c r="L46" s="142"/>
      <c r="M46" s="142"/>
      <c r="N46" s="142"/>
    </row>
    <row r="47" spans="1:14" ht="15" customHeight="1">
      <c r="A47" s="32"/>
      <c r="B47" s="32"/>
      <c r="C47" s="19"/>
      <c r="D47" s="19"/>
      <c r="E47" s="30"/>
      <c r="F47" s="32"/>
      <c r="G47" s="32"/>
      <c r="H47" s="19"/>
      <c r="I47" s="19"/>
      <c r="K47" s="33"/>
      <c r="L47" s="33"/>
      <c r="M47" s="33"/>
      <c r="N47" s="33"/>
    </row>
    <row r="48" spans="1:9" ht="6" customHeight="1">
      <c r="A48" s="27"/>
      <c r="B48" s="27"/>
      <c r="C48" s="20"/>
      <c r="D48" s="30"/>
      <c r="E48" s="30"/>
      <c r="F48" s="27"/>
      <c r="G48" s="29"/>
      <c r="H48" s="30"/>
      <c r="I48" s="30"/>
    </row>
  </sheetData>
  <sheetProtection/>
  <mergeCells count="36">
    <mergeCell ref="A33:B34"/>
    <mergeCell ref="C33:D34"/>
    <mergeCell ref="A23:B24"/>
    <mergeCell ref="F2:I2"/>
    <mergeCell ref="H13:I14"/>
    <mergeCell ref="F3:G4"/>
    <mergeCell ref="F32:I32"/>
    <mergeCell ref="C23:D24"/>
    <mergeCell ref="A12:D12"/>
    <mergeCell ref="A32:D32"/>
    <mergeCell ref="A22:D22"/>
    <mergeCell ref="A13:B14"/>
    <mergeCell ref="H3:I4"/>
    <mergeCell ref="C13:D14"/>
    <mergeCell ref="A3:B4"/>
    <mergeCell ref="C3:D4"/>
    <mergeCell ref="F12:I12"/>
    <mergeCell ref="F13:G14"/>
    <mergeCell ref="K12:N12"/>
    <mergeCell ref="K13:L14"/>
    <mergeCell ref="M13:N14"/>
    <mergeCell ref="K22:N22"/>
    <mergeCell ref="F33:G34"/>
    <mergeCell ref="F23:G24"/>
    <mergeCell ref="H33:I34"/>
    <mergeCell ref="H23:I24"/>
    <mergeCell ref="A1:N1"/>
    <mergeCell ref="A44:D46"/>
    <mergeCell ref="K44:N46"/>
    <mergeCell ref="K23:L24"/>
    <mergeCell ref="M23:N24"/>
    <mergeCell ref="F22:I22"/>
    <mergeCell ref="A2:D2"/>
    <mergeCell ref="K2:N2"/>
    <mergeCell ref="K3:L4"/>
    <mergeCell ref="M3:N4"/>
  </mergeCells>
  <printOptions horizontalCentered="1"/>
  <pageMargins left="0" right="0" top="0.4" bottom="0" header="0.07874015748031496" footer="0.4330708661417323"/>
  <pageSetup horizontalDpi="300" verticalDpi="300" orientation="landscape" paperSize="9" scale="70" r:id="rId2"/>
  <rowBreaks count="1" manualBreakCount="1">
    <brk id="50" max="10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A1:N49"/>
  <sheetViews>
    <sheetView zoomScaleSheetLayoutView="75" zoomScalePageLayoutView="0" workbookViewId="0" topLeftCell="A4">
      <selection activeCell="K44" sqref="K44:N46"/>
    </sheetView>
  </sheetViews>
  <sheetFormatPr defaultColWidth="9.00390625" defaultRowHeight="12.75"/>
  <cols>
    <col min="1" max="2" width="29.625" style="0" customWidth="1"/>
    <col min="3" max="4" width="4.625" style="0" customWidth="1"/>
    <col min="5" max="5" width="1.37890625" style="0" customWidth="1"/>
    <col min="6" max="7" width="29.625" style="0" customWidth="1"/>
    <col min="8" max="9" width="4.625" style="0" customWidth="1"/>
    <col min="10" max="10" width="1.4921875" style="0" customWidth="1"/>
    <col min="11" max="12" width="29.875" style="0" customWidth="1"/>
    <col min="13" max="14" width="4.625" style="0" customWidth="1"/>
  </cols>
  <sheetData>
    <row r="1" spans="1:14" ht="66" customHeight="1">
      <c r="A1" s="141" t="str">
        <f>'T.'!A1</f>
        <v>2018-2019 FUTBOL SEZONU U-14 LİG FİKSTÜRÜ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>
      <c r="A2" s="150" t="s">
        <v>32</v>
      </c>
      <c r="B2" s="150"/>
      <c r="C2" s="150"/>
      <c r="D2" s="150"/>
      <c r="E2" s="8"/>
      <c r="F2" s="149" t="s">
        <v>33</v>
      </c>
      <c r="G2" s="149"/>
      <c r="H2" s="149"/>
      <c r="I2" s="149"/>
      <c r="K2" s="149" t="s">
        <v>34</v>
      </c>
      <c r="L2" s="149"/>
      <c r="M2" s="149"/>
      <c r="N2" s="149"/>
    </row>
    <row r="3" spans="1:14" ht="15" customHeight="1">
      <c r="A3" s="158" t="s">
        <v>12</v>
      </c>
      <c r="B3" s="158"/>
      <c r="C3" s="147" t="s">
        <v>13</v>
      </c>
      <c r="D3" s="148"/>
      <c r="E3" s="8"/>
      <c r="F3" s="143" t="s">
        <v>12</v>
      </c>
      <c r="G3" s="144"/>
      <c r="H3" s="147" t="s">
        <v>13</v>
      </c>
      <c r="I3" s="148"/>
      <c r="K3" s="143" t="s">
        <v>12</v>
      </c>
      <c r="L3" s="144"/>
      <c r="M3" s="147" t="s">
        <v>13</v>
      </c>
      <c r="N3" s="148"/>
    </row>
    <row r="4" spans="1:14" ht="15" customHeight="1">
      <c r="A4" s="158"/>
      <c r="B4" s="158"/>
      <c r="C4" s="145"/>
      <c r="D4" s="146"/>
      <c r="E4" s="8"/>
      <c r="F4" s="145"/>
      <c r="G4" s="146"/>
      <c r="H4" s="145"/>
      <c r="I4" s="146"/>
      <c r="K4" s="145"/>
      <c r="L4" s="146"/>
      <c r="M4" s="145"/>
      <c r="N4" s="146"/>
    </row>
    <row r="5" spans="1:14" ht="18" customHeight="1">
      <c r="A5" s="26" t="str">
        <f>'P.2'!A5</f>
        <v>Ş.URFA B.ŞEHİR BLD.</v>
      </c>
      <c r="B5" s="25" t="str">
        <f>'P.2'!E5</f>
        <v>EDESSA 7 YILDIZ</v>
      </c>
      <c r="C5" s="16">
        <f>'T.'!N6</f>
        <v>0</v>
      </c>
      <c r="D5" s="16">
        <f>'T.'!N7</f>
        <v>0</v>
      </c>
      <c r="E5" s="19"/>
      <c r="F5" s="26" t="str">
        <f>'P.2'!J5</f>
        <v>EYYÜBİYE BLD.</v>
      </c>
      <c r="G5" s="26" t="str">
        <f>'P.2'!N5</f>
        <v>Ş.URFA B.ŞEHİR BLD.</v>
      </c>
      <c r="H5" s="16">
        <f>'T.'!O8</f>
        <v>0</v>
      </c>
      <c r="I5" s="16">
        <f>'T.'!O6</f>
        <v>0</v>
      </c>
      <c r="K5" s="26" t="str">
        <f>'P.2'!S5</f>
        <v>EDESSA 7 YILDIZ</v>
      </c>
      <c r="L5" s="26" t="str">
        <f>'P.2'!W5</f>
        <v>EYYÜBİYE BLD.</v>
      </c>
      <c r="M5" s="16">
        <f>'T.'!P7</f>
        <v>0</v>
      </c>
      <c r="N5" s="16">
        <f>'T.'!P8</f>
        <v>0</v>
      </c>
    </row>
    <row r="6" spans="1:14" ht="18" customHeight="1">
      <c r="A6" s="26" t="str">
        <f>'P.2'!A6</f>
        <v>KARTAL GÜCÜ </v>
      </c>
      <c r="B6" s="25" t="str">
        <f>'P.2'!E6</f>
        <v>EYYÜBİYE BLD.</v>
      </c>
      <c r="C6" s="16">
        <f>'T.'!N16</f>
        <v>0</v>
      </c>
      <c r="D6" s="16">
        <f>'T.'!N8</f>
        <v>0</v>
      </c>
      <c r="E6" s="19"/>
      <c r="F6" s="26" t="str">
        <f>'P.2'!J6</f>
        <v>C.PINAR SPOR</v>
      </c>
      <c r="G6" s="26" t="str">
        <f>'P.2'!N6</f>
        <v>V.ŞEHİR SPOR</v>
      </c>
      <c r="H6" s="16">
        <f>'T.'!O12</f>
        <v>0</v>
      </c>
      <c r="I6" s="16">
        <f>'T.'!O13</f>
        <v>0</v>
      </c>
      <c r="K6" s="26" t="str">
        <f>'P.2'!S6</f>
        <v>Ş.URFA B.ŞEHİR BLD.</v>
      </c>
      <c r="L6" s="26" t="str">
        <f>'P.2'!W6</f>
        <v>YENİ HARRAN SPOR</v>
      </c>
      <c r="M6" s="16">
        <f>'T.'!P6</f>
        <v>0</v>
      </c>
      <c r="N6" s="16">
        <f>'T.'!P9</f>
        <v>0</v>
      </c>
    </row>
    <row r="7" spans="1:14" ht="18" customHeight="1">
      <c r="A7" s="26" t="str">
        <f>'P.2'!A7</f>
        <v>K.KÖPRÜ BLD. SPOR</v>
      </c>
      <c r="B7" s="25" t="str">
        <f>'P.2'!E7</f>
        <v>YENİ HARRAN SPOR</v>
      </c>
      <c r="C7" s="16">
        <f>'T.'!N15</f>
        <v>0</v>
      </c>
      <c r="D7" s="16">
        <f>'T.'!N9</f>
        <v>0</v>
      </c>
      <c r="E7" s="19"/>
      <c r="F7" s="26" t="str">
        <f>'P.2'!J7</f>
        <v>C.PINAR EĞİTİM SPOR</v>
      </c>
      <c r="G7" s="26" t="str">
        <f>'P.2'!N7</f>
        <v>ŞANLIURFASPOR</v>
      </c>
      <c r="H7" s="16">
        <f>'T.'!O11</f>
        <v>0</v>
      </c>
      <c r="I7" s="16">
        <f>'T.'!O14</f>
        <v>0</v>
      </c>
      <c r="K7" s="26" t="str">
        <f>'P.2'!S7</f>
        <v>KARTAL GÜCÜ </v>
      </c>
      <c r="L7" s="26" t="str">
        <f>'P.2'!W7</f>
        <v>ANADOLU GENÇLİK SPOR</v>
      </c>
      <c r="M7" s="16">
        <f>'T.'!P16</f>
        <v>0</v>
      </c>
      <c r="N7" s="16">
        <f>'T.'!P10</f>
        <v>0</v>
      </c>
    </row>
    <row r="8" spans="1:14" ht="18" customHeight="1">
      <c r="A8" s="26" t="str">
        <f>'P.2'!A8</f>
        <v>ŞANLIURFASPOR</v>
      </c>
      <c r="B8" s="25" t="str">
        <f>'P.2'!E8</f>
        <v>ANADOLU GENÇLİK SPOR</v>
      </c>
      <c r="C8" s="16">
        <f>'T.'!N14</f>
        <v>0</v>
      </c>
      <c r="D8" s="16">
        <f>'T.'!N10</f>
        <v>0</v>
      </c>
      <c r="E8" s="19"/>
      <c r="F8" s="26" t="str">
        <f>'P.2'!J8</f>
        <v>ANADOLU GENÇLİK SPOR</v>
      </c>
      <c r="G8" s="26" t="str">
        <f>'P.2'!N8</f>
        <v>K.KÖPRÜ BLD. SPOR</v>
      </c>
      <c r="H8" s="16">
        <f>'T.'!O10</f>
        <v>0</v>
      </c>
      <c r="I8" s="16">
        <f>'T.'!O15</f>
        <v>0</v>
      </c>
      <c r="K8" s="26" t="str">
        <f>'P.2'!S8</f>
        <v>K.KÖPRÜ BLD. SPOR</v>
      </c>
      <c r="L8" s="26" t="str">
        <f>'P.2'!W8</f>
        <v>C.PINAR EĞİTİM SPOR</v>
      </c>
      <c r="M8" s="16">
        <f>'T.'!P15</f>
        <v>0</v>
      </c>
      <c r="N8" s="16">
        <f>'T.'!P11</f>
        <v>0</v>
      </c>
    </row>
    <row r="9" spans="1:14" ht="18" customHeight="1">
      <c r="A9" s="26" t="str">
        <f>'P.2'!A9</f>
        <v>V.ŞEHİR SPOR</v>
      </c>
      <c r="B9" s="25" t="str">
        <f>'P.2'!E9</f>
        <v>C.PINAR EĞİTİM SPOR</v>
      </c>
      <c r="C9" s="16">
        <f>'T.'!N13</f>
        <v>0</v>
      </c>
      <c r="D9" s="16">
        <f>'T.'!N11</f>
        <v>0</v>
      </c>
      <c r="E9" s="19"/>
      <c r="F9" s="26" t="str">
        <f>'P.2'!J9</f>
        <v>YENİ HARRAN SPOR</v>
      </c>
      <c r="G9" s="26" t="str">
        <f>'P.2'!N9</f>
        <v>KARTAL GÜCÜ </v>
      </c>
      <c r="H9" s="16">
        <f>'T.'!O9</f>
        <v>0</v>
      </c>
      <c r="I9" s="16">
        <f>'T.'!O16</f>
        <v>0</v>
      </c>
      <c r="K9" s="26" t="str">
        <f>'P.2'!S9</f>
        <v>ŞANLIURFASPOR</v>
      </c>
      <c r="L9" s="26" t="str">
        <f>'P.2'!W9</f>
        <v>C.PINAR SPOR</v>
      </c>
      <c r="M9" s="16">
        <f>'T.'!P14</f>
        <v>0</v>
      </c>
      <c r="N9" s="16">
        <f>'T.'!P12</f>
        <v>0</v>
      </c>
    </row>
    <row r="10" spans="1:14" ht="18" customHeight="1">
      <c r="A10" s="26" t="str">
        <f>'P.2'!A10</f>
        <v>C.PINAR SPOR</v>
      </c>
      <c r="B10" s="25" t="str">
        <f>'P.2'!E10</f>
        <v>BAY</v>
      </c>
      <c r="C10" s="16" t="str">
        <f>'T.'!N17</f>
        <v>--</v>
      </c>
      <c r="D10" s="16" t="str">
        <f>'T.'!N12</f>
        <v>--</v>
      </c>
      <c r="E10" s="19"/>
      <c r="F10" s="26" t="str">
        <f>'P.2'!J10</f>
        <v>EDESSA 7 YILDIZ</v>
      </c>
      <c r="G10" s="26" t="str">
        <f>'P.2'!N10</f>
        <v>BAY</v>
      </c>
      <c r="H10" s="16" t="str">
        <f>'T.'!O7</f>
        <v>--</v>
      </c>
      <c r="I10" s="16" t="str">
        <f>'T.'!O17</f>
        <v>--</v>
      </c>
      <c r="K10" s="26" t="str">
        <f>'P.2'!S10</f>
        <v>V.ŞEHİR SPOR</v>
      </c>
      <c r="L10" s="26" t="str">
        <f>'P.2'!W10</f>
        <v>BAY</v>
      </c>
      <c r="M10" s="16" t="str">
        <f>'T.'!P17</f>
        <v>--</v>
      </c>
      <c r="N10" s="16" t="str">
        <f>'T.'!P13</f>
        <v>--</v>
      </c>
    </row>
    <row r="11" spans="1:9" ht="6.75" customHeight="1">
      <c r="A11" s="27"/>
      <c r="B11" s="27"/>
      <c r="C11" s="19"/>
      <c r="D11" s="19"/>
      <c r="E11" s="19"/>
      <c r="F11" s="27"/>
      <c r="G11" s="27"/>
      <c r="H11" s="19"/>
      <c r="I11" s="19"/>
    </row>
    <row r="12" spans="1:14" ht="18" customHeight="1">
      <c r="A12" s="149" t="s">
        <v>35</v>
      </c>
      <c r="B12" s="149"/>
      <c r="C12" s="149"/>
      <c r="D12" s="149"/>
      <c r="E12" s="28"/>
      <c r="F12" s="149" t="s">
        <v>36</v>
      </c>
      <c r="G12" s="149"/>
      <c r="H12" s="149"/>
      <c r="I12" s="149"/>
      <c r="K12" s="150" t="s">
        <v>37</v>
      </c>
      <c r="L12" s="150"/>
      <c r="M12" s="150"/>
      <c r="N12" s="150"/>
    </row>
    <row r="13" spans="1:14" ht="15" customHeight="1">
      <c r="A13" s="157" t="s">
        <v>12</v>
      </c>
      <c r="B13" s="157"/>
      <c r="C13" s="155" t="s">
        <v>13</v>
      </c>
      <c r="D13" s="156"/>
      <c r="E13" s="28"/>
      <c r="F13" s="151" t="s">
        <v>12</v>
      </c>
      <c r="G13" s="152"/>
      <c r="H13" s="155" t="s">
        <v>13</v>
      </c>
      <c r="I13" s="156"/>
      <c r="K13" s="143" t="s">
        <v>12</v>
      </c>
      <c r="L13" s="144"/>
      <c r="M13" s="147" t="s">
        <v>13</v>
      </c>
      <c r="N13" s="148"/>
    </row>
    <row r="14" spans="1:14" ht="15" customHeight="1">
      <c r="A14" s="157"/>
      <c r="B14" s="157"/>
      <c r="C14" s="153"/>
      <c r="D14" s="154"/>
      <c r="E14" s="28"/>
      <c r="F14" s="153"/>
      <c r="G14" s="154"/>
      <c r="H14" s="153"/>
      <c r="I14" s="154"/>
      <c r="K14" s="145"/>
      <c r="L14" s="146"/>
      <c r="M14" s="145"/>
      <c r="N14" s="146"/>
    </row>
    <row r="15" spans="1:14" ht="18" customHeight="1">
      <c r="A15" s="26" t="str">
        <f>'P.2'!A15</f>
        <v>ANADOLU GENÇLİK SPOR</v>
      </c>
      <c r="B15" s="25" t="str">
        <f>'P.2'!E15</f>
        <v>Ş.URFA B.ŞEHİR BLD.</v>
      </c>
      <c r="C15" s="16">
        <f>'T.'!Q10</f>
        <v>0</v>
      </c>
      <c r="D15" s="16">
        <f>'T.'!Q6</f>
        <v>0</v>
      </c>
      <c r="E15" s="19"/>
      <c r="F15" s="25" t="str">
        <f>'P.2'!J15</f>
        <v>EYYÜBİYE BLD.</v>
      </c>
      <c r="G15" s="25" t="str">
        <f>'P.2'!N15</f>
        <v>YENİ HARRAN SPOR</v>
      </c>
      <c r="H15" s="16">
        <f>'T.'!R8</f>
        <v>0</v>
      </c>
      <c r="I15" s="16">
        <f>'T.'!R9</f>
        <v>0</v>
      </c>
      <c r="K15" s="26" t="str">
        <f>'P.2'!S15</f>
        <v>C.PINAR SPOR</v>
      </c>
      <c r="L15" s="26" t="str">
        <f>'P.2'!W15</f>
        <v>Ş.URFA B.ŞEHİR BLD.</v>
      </c>
      <c r="M15" s="16">
        <f>'T.'!S12</f>
        <v>0</v>
      </c>
      <c r="N15" s="16">
        <f>'T.'!S6</f>
        <v>0</v>
      </c>
    </row>
    <row r="16" spans="1:14" ht="18" customHeight="1">
      <c r="A16" s="26" t="str">
        <f>'P.2'!A16</f>
        <v>YENİ HARRAN SPOR</v>
      </c>
      <c r="B16" s="25" t="str">
        <f>'P.2'!E16</f>
        <v>EDESSA 7 YILDIZ</v>
      </c>
      <c r="C16" s="16">
        <f>'T.'!Q9</f>
        <v>0</v>
      </c>
      <c r="D16" s="16">
        <f>'T.'!Q7</f>
        <v>0</v>
      </c>
      <c r="E16" s="19"/>
      <c r="F16" s="25" t="str">
        <f>'P.2'!J16</f>
        <v>EDESSA 7 YILDIZ</v>
      </c>
      <c r="G16" s="25" t="str">
        <f>'P.2'!N16</f>
        <v>ANADOLU GENÇLİK SPOR</v>
      </c>
      <c r="H16" s="16">
        <f>'T.'!R7</f>
        <v>0</v>
      </c>
      <c r="I16" s="16">
        <f>'T.'!R10</f>
        <v>0</v>
      </c>
      <c r="K16" s="26" t="str">
        <f>'P.2'!S16</f>
        <v>C.PINAR EĞİTİM SPOR</v>
      </c>
      <c r="L16" s="26" t="str">
        <f>'P.2'!W16</f>
        <v>EDESSA 7 YILDIZ</v>
      </c>
      <c r="M16" s="16">
        <f>'T.'!S11</f>
        <v>0</v>
      </c>
      <c r="N16" s="16">
        <f>'T.'!S7</f>
        <v>0</v>
      </c>
    </row>
    <row r="17" spans="1:14" ht="18" customHeight="1">
      <c r="A17" s="26" t="str">
        <f>'P.2'!A17</f>
        <v>V.ŞEHİR SPOR</v>
      </c>
      <c r="B17" s="25" t="str">
        <f>'P.2'!E17</f>
        <v>ŞANLIURFASPOR</v>
      </c>
      <c r="C17" s="16">
        <f>'T.'!Q13</f>
        <v>0</v>
      </c>
      <c r="D17" s="16">
        <f>'T.'!Q14</f>
        <v>0</v>
      </c>
      <c r="E17" s="19"/>
      <c r="F17" s="25" t="str">
        <f>'P.2'!J17</f>
        <v>Ş.URFA B.ŞEHİR BLD.</v>
      </c>
      <c r="G17" s="25" t="str">
        <f>'P.2'!N17</f>
        <v>C.PINAR EĞİTİM SPOR</v>
      </c>
      <c r="H17" s="16">
        <f>'T.'!R6</f>
        <v>0</v>
      </c>
      <c r="I17" s="16">
        <f>'T.'!R11</f>
        <v>0</v>
      </c>
      <c r="K17" s="26" t="str">
        <f>'P.2'!S17</f>
        <v>ANADOLU GENÇLİK SPOR</v>
      </c>
      <c r="L17" s="26" t="str">
        <f>'P.2'!W17</f>
        <v>EYYÜBİYE BLD.</v>
      </c>
      <c r="M17" s="16">
        <f>'T.'!S10</f>
        <v>0</v>
      </c>
      <c r="N17" s="16">
        <f>'T.'!S8</f>
        <v>0</v>
      </c>
    </row>
    <row r="18" spans="1:14" ht="18" customHeight="1">
      <c r="A18" s="26" t="str">
        <f>'P.2'!A18</f>
        <v>C.PINAR SPOR</v>
      </c>
      <c r="B18" s="25" t="str">
        <f>'P.2'!E18</f>
        <v>K.KÖPRÜ BLD. SPOR</v>
      </c>
      <c r="C18" s="16">
        <f>'T.'!Q12</f>
        <v>0</v>
      </c>
      <c r="D18" s="16">
        <f>'T.'!Q15</f>
        <v>0</v>
      </c>
      <c r="E18" s="19"/>
      <c r="F18" s="25" t="str">
        <f>'P.2'!J18</f>
        <v>KARTAL GÜCÜ </v>
      </c>
      <c r="G18" s="25" t="str">
        <f>'P.2'!N18</f>
        <v>C.PINAR SPOR</v>
      </c>
      <c r="H18" s="16">
        <f>'T.'!R16</f>
        <v>0</v>
      </c>
      <c r="I18" s="16">
        <f>'T.'!R12</f>
        <v>0</v>
      </c>
      <c r="K18" s="26" t="str">
        <f>'P.2'!S18</f>
        <v>ŞANLIURFASPOR</v>
      </c>
      <c r="L18" s="26" t="str">
        <f>'P.2'!W18</f>
        <v>K.KÖPRÜ BLD. SPOR</v>
      </c>
      <c r="M18" s="16">
        <f>'T.'!S14</f>
        <v>0</v>
      </c>
      <c r="N18" s="16">
        <f>'T.'!S15</f>
        <v>0</v>
      </c>
    </row>
    <row r="19" spans="1:14" ht="18" customHeight="1">
      <c r="A19" s="26" t="str">
        <f>'P.2'!A19</f>
        <v>C.PINAR EĞİTİM SPOR</v>
      </c>
      <c r="B19" s="25" t="str">
        <f>'P.2'!E19</f>
        <v>KARTAL GÜCÜ </v>
      </c>
      <c r="C19" s="16">
        <f>'T.'!Q11</f>
        <v>0</v>
      </c>
      <c r="D19" s="16">
        <f>'T.'!Q16</f>
        <v>0</v>
      </c>
      <c r="E19" s="19"/>
      <c r="F19" s="25" t="str">
        <f>'P.2'!J19</f>
        <v>K.KÖPRÜ BLD. SPOR</v>
      </c>
      <c r="G19" s="25" t="str">
        <f>'P.2'!N19</f>
        <v>V.ŞEHİR SPOR</v>
      </c>
      <c r="H19" s="16">
        <f>'T.'!R15</f>
        <v>0</v>
      </c>
      <c r="I19" s="16">
        <f>'T.'!R13</f>
        <v>0</v>
      </c>
      <c r="K19" s="26" t="str">
        <f>'P.2'!S19</f>
        <v>V.ŞEHİR SPOR</v>
      </c>
      <c r="L19" s="26" t="str">
        <f>'P.2'!W19</f>
        <v>KARTAL GÜCÜ </v>
      </c>
      <c r="M19" s="16">
        <f>'T.'!S13</f>
        <v>0</v>
      </c>
      <c r="N19" s="16">
        <f>'T.'!S16</f>
        <v>0</v>
      </c>
    </row>
    <row r="20" spans="1:14" ht="18" customHeight="1">
      <c r="A20" s="26" t="str">
        <f>'P.2'!A20</f>
        <v>EYYÜBİYE BLD.</v>
      </c>
      <c r="B20" s="25" t="str">
        <f>'P.2'!E20</f>
        <v>BAY</v>
      </c>
      <c r="C20" s="16" t="str">
        <f>'T.'!Q8</f>
        <v>--</v>
      </c>
      <c r="D20" s="16" t="str">
        <f>'T.'!Q17</f>
        <v>--</v>
      </c>
      <c r="E20" s="19"/>
      <c r="F20" s="25" t="str">
        <f>'P.2'!J20</f>
        <v>ŞANLIURFASPOR</v>
      </c>
      <c r="G20" s="25" t="str">
        <f>'P.2'!N20</f>
        <v>BAY</v>
      </c>
      <c r="H20" s="16" t="str">
        <f>'T.'!R17</f>
        <v>--</v>
      </c>
      <c r="I20" s="16" t="str">
        <f>'T.'!R14</f>
        <v>--</v>
      </c>
      <c r="K20" s="26" t="str">
        <f>'P.2'!S20</f>
        <v>YENİ HARRAN SPOR</v>
      </c>
      <c r="L20" s="26" t="str">
        <f>'P.2'!W20</f>
        <v>BAY</v>
      </c>
      <c r="M20" s="16" t="str">
        <f>'T.'!S9</f>
        <v>--</v>
      </c>
      <c r="N20" s="16" t="str">
        <f>'T.'!S17</f>
        <v>--</v>
      </c>
    </row>
    <row r="21" spans="1:9" ht="6" customHeight="1">
      <c r="A21" s="29"/>
      <c r="B21" s="27"/>
      <c r="C21" s="19"/>
      <c r="D21" s="30"/>
      <c r="E21" s="30"/>
      <c r="F21" s="27"/>
      <c r="G21" s="29"/>
      <c r="H21" s="30"/>
      <c r="I21" s="30"/>
    </row>
    <row r="22" spans="1:14" ht="18" customHeight="1">
      <c r="A22" s="149" t="s">
        <v>38</v>
      </c>
      <c r="B22" s="149"/>
      <c r="C22" s="149"/>
      <c r="D22" s="149"/>
      <c r="E22" s="28"/>
      <c r="F22" s="149" t="s">
        <v>39</v>
      </c>
      <c r="G22" s="149"/>
      <c r="H22" s="149"/>
      <c r="I22" s="149"/>
      <c r="K22" s="150" t="s">
        <v>40</v>
      </c>
      <c r="L22" s="150"/>
      <c r="M22" s="150"/>
      <c r="N22" s="150"/>
    </row>
    <row r="23" spans="1:14" ht="15" customHeight="1">
      <c r="A23" s="157" t="s">
        <v>12</v>
      </c>
      <c r="B23" s="157"/>
      <c r="C23" s="155" t="s">
        <v>13</v>
      </c>
      <c r="D23" s="156"/>
      <c r="E23" s="28"/>
      <c r="F23" s="151" t="s">
        <v>12</v>
      </c>
      <c r="G23" s="152"/>
      <c r="H23" s="155" t="s">
        <v>13</v>
      </c>
      <c r="I23" s="156"/>
      <c r="K23" s="143" t="s">
        <v>12</v>
      </c>
      <c r="L23" s="144"/>
      <c r="M23" s="147" t="s">
        <v>13</v>
      </c>
      <c r="N23" s="148"/>
    </row>
    <row r="24" spans="1:14" ht="15" customHeight="1">
      <c r="A24" s="157"/>
      <c r="B24" s="157"/>
      <c r="C24" s="153"/>
      <c r="D24" s="154"/>
      <c r="E24" s="28"/>
      <c r="F24" s="153"/>
      <c r="G24" s="154"/>
      <c r="H24" s="153"/>
      <c r="I24" s="154"/>
      <c r="K24" s="145"/>
      <c r="L24" s="146"/>
      <c r="M24" s="145"/>
      <c r="N24" s="146"/>
    </row>
    <row r="25" spans="1:14" ht="18" customHeight="1">
      <c r="A25" s="25" t="str">
        <f>'P.2'!A25</f>
        <v>YENİ HARRAN SPOR</v>
      </c>
      <c r="B25" s="25" t="str">
        <f>'P.2'!E25</f>
        <v>ANADOLU GENÇLİK SPOR</v>
      </c>
      <c r="C25" s="16">
        <f>'T.'!T9</f>
        <v>0</v>
      </c>
      <c r="D25" s="16">
        <f>'T.'!T10</f>
        <v>0</v>
      </c>
      <c r="E25" s="30"/>
      <c r="F25" s="25" t="str">
        <f>'P.2'!J25</f>
        <v>ŞANLIURFASPOR</v>
      </c>
      <c r="G25" s="25" t="str">
        <f>'P.2'!N25</f>
        <v>Ş.URFA B.ŞEHİR BLD.</v>
      </c>
      <c r="H25" s="16">
        <f>'T.'!U14</f>
        <v>0</v>
      </c>
      <c r="I25" s="16">
        <f>'T.'!U6</f>
        <v>0</v>
      </c>
      <c r="K25" s="26" t="str">
        <f>'P.2'!S25</f>
        <v>ANADOLU GENÇLİK SPOR</v>
      </c>
      <c r="L25" s="26" t="str">
        <f>'P.2'!W25</f>
        <v>C.PINAR EĞİTİM SPOR</v>
      </c>
      <c r="M25" s="16">
        <f>'T.'!V10</f>
        <v>0</v>
      </c>
      <c r="N25" s="16">
        <f>'T.'!V11</f>
        <v>0</v>
      </c>
    </row>
    <row r="26" spans="1:14" ht="18" customHeight="1">
      <c r="A26" s="25" t="str">
        <f>'P.2'!A26</f>
        <v>EYYÜBİYE BLD.</v>
      </c>
      <c r="B26" s="25" t="str">
        <f>'P.2'!E26</f>
        <v>C.PINAR EĞİTİM SPOR</v>
      </c>
      <c r="C26" s="16">
        <f>'T.'!T8</f>
        <v>0</v>
      </c>
      <c r="D26" s="16">
        <f>'T.'!T11</f>
        <v>0</v>
      </c>
      <c r="E26" s="30"/>
      <c r="F26" s="25" t="str">
        <f>'P.2'!J26</f>
        <v>V.ŞEHİR SPOR</v>
      </c>
      <c r="G26" s="25" t="str">
        <f>'P.2'!N26</f>
        <v>EDESSA 7 YILDIZ</v>
      </c>
      <c r="H26" s="16">
        <f>'T.'!U13</f>
        <v>0</v>
      </c>
      <c r="I26" s="16">
        <f>'T.'!U7</f>
        <v>0</v>
      </c>
      <c r="K26" s="26" t="str">
        <f>'P.2'!S26</f>
        <v>YENİ HARRAN SPOR</v>
      </c>
      <c r="L26" s="26" t="str">
        <f>'P.2'!W26</f>
        <v>C.PINAR SPOR</v>
      </c>
      <c r="M26" s="16">
        <f>'T.'!V9</f>
        <v>0</v>
      </c>
      <c r="N26" s="16">
        <f>'T.'!V12</f>
        <v>0</v>
      </c>
    </row>
    <row r="27" spans="1:14" ht="18" customHeight="1">
      <c r="A27" s="25" t="str">
        <f>'P.2'!A27</f>
        <v>EDESSA 7 YILDIZ</v>
      </c>
      <c r="B27" s="25" t="str">
        <f>'P.2'!E27</f>
        <v>C.PINAR SPOR</v>
      </c>
      <c r="C27" s="16">
        <f>'T.'!T7</f>
        <v>0</v>
      </c>
      <c r="D27" s="16">
        <f>'T.'!T12</f>
        <v>0</v>
      </c>
      <c r="E27" s="30"/>
      <c r="F27" s="25" t="str">
        <f>'P.2'!J27</f>
        <v>C.PINAR SPOR</v>
      </c>
      <c r="G27" s="25" t="str">
        <f>'P.2'!N27</f>
        <v>EYYÜBİYE BLD.</v>
      </c>
      <c r="H27" s="16">
        <f>'T.'!U12</f>
        <v>0</v>
      </c>
      <c r="I27" s="16">
        <f>'T.'!U8</f>
        <v>0</v>
      </c>
      <c r="K27" s="26" t="str">
        <f>'P.2'!S27</f>
        <v>EYYÜBİYE BLD.</v>
      </c>
      <c r="L27" s="26" t="str">
        <f>'P.2'!W27</f>
        <v>V.ŞEHİR SPOR</v>
      </c>
      <c r="M27" s="16">
        <f>'T.'!V8</f>
        <v>0</v>
      </c>
      <c r="N27" s="16">
        <f>'T.'!V13</f>
        <v>0</v>
      </c>
    </row>
    <row r="28" spans="1:14" ht="18" customHeight="1">
      <c r="A28" s="25" t="str">
        <f>'P.2'!A28</f>
        <v>Ş.URFA B.ŞEHİR BLD.</v>
      </c>
      <c r="B28" s="25" t="str">
        <f>'P.2'!E28</f>
        <v>V.ŞEHİR SPOR</v>
      </c>
      <c r="C28" s="16">
        <f>'T.'!T6</f>
        <v>0</v>
      </c>
      <c r="D28" s="16">
        <f>'T.'!T13</f>
        <v>0</v>
      </c>
      <c r="E28" s="30"/>
      <c r="F28" s="25" t="str">
        <f>'P.2'!J28</f>
        <v>C.PINAR EĞİTİM SPOR</v>
      </c>
      <c r="G28" s="25" t="str">
        <f>'P.2'!N28</f>
        <v>YENİ HARRAN SPOR</v>
      </c>
      <c r="H28" s="16">
        <f>'T.'!U11</f>
        <v>0</v>
      </c>
      <c r="I28" s="16">
        <f>'T.'!U9</f>
        <v>0</v>
      </c>
      <c r="K28" s="26" t="str">
        <f>'P.2'!S28</f>
        <v>EDESSA 7 YILDIZ</v>
      </c>
      <c r="L28" s="26" t="str">
        <f>'P.2'!W28</f>
        <v>ŞANLIURFASPOR</v>
      </c>
      <c r="M28" s="16">
        <f>'T.'!V7</f>
        <v>0</v>
      </c>
      <c r="N28" s="16">
        <f>'T.'!V14</f>
        <v>0</v>
      </c>
    </row>
    <row r="29" spans="1:14" ht="18" customHeight="1">
      <c r="A29" s="25" t="str">
        <f>'P.2'!A29</f>
        <v>KARTAL GÜCÜ </v>
      </c>
      <c r="B29" s="25" t="str">
        <f>'P.2'!E29</f>
        <v>ŞANLIURFASPOR</v>
      </c>
      <c r="C29" s="16">
        <f>'T.'!T16</f>
        <v>0</v>
      </c>
      <c r="D29" s="16">
        <f>'T.'!T14</f>
        <v>0</v>
      </c>
      <c r="E29" s="30"/>
      <c r="F29" s="25" t="str">
        <f>'P.2'!J29</f>
        <v>K.KÖPRÜ BLD. SPOR</v>
      </c>
      <c r="G29" s="25" t="str">
        <f>'P.2'!N29</f>
        <v>KARTAL GÜCÜ </v>
      </c>
      <c r="H29" s="16">
        <f>'T.'!U15</f>
        <v>0</v>
      </c>
      <c r="I29" s="16">
        <f>'T.'!U16</f>
        <v>0</v>
      </c>
      <c r="K29" s="26" t="str">
        <f>'P.2'!S29</f>
        <v>Ş.URFA B.ŞEHİR BLD.</v>
      </c>
      <c r="L29" s="26" t="str">
        <f>'P.2'!W29</f>
        <v>K.KÖPRÜ BLD. SPOR</v>
      </c>
      <c r="M29" s="16">
        <f>'T.'!V6</f>
        <v>0</v>
      </c>
      <c r="N29" s="16">
        <f>'T.'!V15</f>
        <v>0</v>
      </c>
    </row>
    <row r="30" spans="1:14" ht="18" customHeight="1">
      <c r="A30" s="25" t="str">
        <f>'P.2'!A30</f>
        <v>K.KÖPRÜ BLD. SPOR</v>
      </c>
      <c r="B30" s="25" t="str">
        <f>'P.2'!E30</f>
        <v>BAY</v>
      </c>
      <c r="C30" s="16" t="str">
        <f>'T.'!T17</f>
        <v>--</v>
      </c>
      <c r="D30" s="16" t="str">
        <f>'T.'!T15</f>
        <v>--</v>
      </c>
      <c r="E30" s="30"/>
      <c r="F30" s="25" t="str">
        <f>'P.2'!J30</f>
        <v>ANADOLU GENÇLİK SPOR</v>
      </c>
      <c r="G30" s="25" t="str">
        <f>'P.2'!N30</f>
        <v>BAY</v>
      </c>
      <c r="H30" s="16" t="str">
        <f>'T.'!U10</f>
        <v>--</v>
      </c>
      <c r="I30" s="16" t="str">
        <f>'T.'!U17</f>
        <v>--</v>
      </c>
      <c r="K30" s="26" t="str">
        <f>'P.2'!S30</f>
        <v>KARTAL GÜCÜ </v>
      </c>
      <c r="L30" s="26" t="str">
        <f>'P.2'!W30</f>
        <v>BAY</v>
      </c>
      <c r="M30" s="16" t="str">
        <f>'T.'!V17</f>
        <v>--</v>
      </c>
      <c r="N30" s="16" t="str">
        <f>'T.'!V16</f>
        <v>--</v>
      </c>
    </row>
    <row r="31" spans="1:9" ht="6" customHeight="1">
      <c r="A31" s="27"/>
      <c r="B31" s="27"/>
      <c r="C31" s="19"/>
      <c r="D31" s="30"/>
      <c r="E31" s="30"/>
      <c r="F31" s="27"/>
      <c r="G31" s="31"/>
      <c r="H31" s="30"/>
      <c r="I31" s="30"/>
    </row>
    <row r="32" spans="1:14" ht="18" customHeight="1">
      <c r="A32" s="149" t="s">
        <v>41</v>
      </c>
      <c r="B32" s="149"/>
      <c r="C32" s="149"/>
      <c r="D32" s="149"/>
      <c r="E32" s="28"/>
      <c r="F32" s="149" t="s">
        <v>42</v>
      </c>
      <c r="G32" s="149"/>
      <c r="H32" s="149"/>
      <c r="I32" s="149"/>
      <c r="K32" s="8"/>
      <c r="L32" s="8"/>
      <c r="M32" s="8"/>
      <c r="N32" s="8"/>
    </row>
    <row r="33" spans="1:14" ht="15" customHeight="1">
      <c r="A33" s="157" t="s">
        <v>12</v>
      </c>
      <c r="B33" s="157"/>
      <c r="C33" s="155" t="s">
        <v>13</v>
      </c>
      <c r="D33" s="156"/>
      <c r="E33" s="28"/>
      <c r="F33" s="151" t="s">
        <v>12</v>
      </c>
      <c r="G33" s="152"/>
      <c r="H33" s="155" t="s">
        <v>13</v>
      </c>
      <c r="I33" s="156"/>
      <c r="K33" s="8"/>
      <c r="L33" s="8"/>
      <c r="M33" s="8"/>
      <c r="N33" s="8"/>
    </row>
    <row r="34" spans="1:14" ht="15" customHeight="1">
      <c r="A34" s="157"/>
      <c r="B34" s="157"/>
      <c r="C34" s="153"/>
      <c r="D34" s="154"/>
      <c r="E34" s="28"/>
      <c r="F34" s="153"/>
      <c r="G34" s="154"/>
      <c r="H34" s="153"/>
      <c r="I34" s="154"/>
      <c r="K34" s="8"/>
      <c r="L34" s="8"/>
      <c r="M34" s="8"/>
      <c r="N34" s="8"/>
    </row>
    <row r="35" spans="1:14" ht="18" customHeight="1">
      <c r="A35" s="25" t="str">
        <f>'P.2'!A35</f>
        <v>KARTAL GÜCÜ </v>
      </c>
      <c r="B35" s="25" t="str">
        <f>'P.2'!E35</f>
        <v>Ş.URFA B.ŞEHİR BLD.</v>
      </c>
      <c r="C35" s="16">
        <f>'T.'!W16</f>
        <v>0</v>
      </c>
      <c r="D35" s="16">
        <f>'T.'!W6</f>
        <v>0</v>
      </c>
      <c r="E35" s="28"/>
      <c r="F35" s="25" t="str">
        <f>'P.2'!J35</f>
        <v>C.PINAR EĞİTİM SPOR</v>
      </c>
      <c r="G35" s="25" t="str">
        <f>'P.2'!N35</f>
        <v>C.PINAR SPOR</v>
      </c>
      <c r="H35" s="16">
        <f>'T.'!X11</f>
        <v>0</v>
      </c>
      <c r="I35" s="16">
        <f>'T.'!X12</f>
        <v>0</v>
      </c>
      <c r="K35" s="35"/>
      <c r="L35" s="35"/>
      <c r="M35" s="19"/>
      <c r="N35" s="19"/>
    </row>
    <row r="36" spans="1:14" ht="18" customHeight="1">
      <c r="A36" s="25" t="str">
        <f>'P.2'!A36</f>
        <v>K.KÖPRÜ BLD. SPOR</v>
      </c>
      <c r="B36" s="25" t="str">
        <f>'P.2'!E36</f>
        <v>EDESSA 7 YILDIZ</v>
      </c>
      <c r="C36" s="16">
        <f>'T.'!W15</f>
        <v>0</v>
      </c>
      <c r="D36" s="16">
        <f>'T.'!W7</f>
        <v>0</v>
      </c>
      <c r="E36" s="19"/>
      <c r="F36" s="25" t="str">
        <f>'P.2'!J36</f>
        <v>ANADOLU GENÇLİK SPOR</v>
      </c>
      <c r="G36" s="25" t="str">
        <f>'P.2'!N36</f>
        <v>V.ŞEHİR SPOR</v>
      </c>
      <c r="H36" s="16">
        <f>'T.'!X10</f>
        <v>0</v>
      </c>
      <c r="I36" s="16">
        <f>'T.'!X13</f>
        <v>0</v>
      </c>
      <c r="K36" s="35"/>
      <c r="L36" s="35"/>
      <c r="M36" s="19"/>
      <c r="N36" s="19"/>
    </row>
    <row r="37" spans="1:14" ht="18" customHeight="1">
      <c r="A37" s="25" t="str">
        <f>'P.2'!A37</f>
        <v>ŞANLIURFASPOR</v>
      </c>
      <c r="B37" s="25" t="str">
        <f>'P.2'!E37</f>
        <v>EYYÜBİYE BLD.</v>
      </c>
      <c r="C37" s="16">
        <f>'T.'!W14</f>
        <v>0</v>
      </c>
      <c r="D37" s="16">
        <f>'T.'!W8</f>
        <v>0</v>
      </c>
      <c r="E37" s="19"/>
      <c r="F37" s="25" t="str">
        <f>'P.2'!J37</f>
        <v>YENİ HARRAN SPOR</v>
      </c>
      <c r="G37" s="25" t="str">
        <f>'P.2'!N37</f>
        <v>ŞANLIURFASPOR</v>
      </c>
      <c r="H37" s="16">
        <f>'T.'!X9</f>
        <v>0</v>
      </c>
      <c r="I37" s="16">
        <f>'T.'!X14</f>
        <v>0</v>
      </c>
      <c r="K37" s="35"/>
      <c r="L37" s="35"/>
      <c r="M37" s="19"/>
      <c r="N37" s="19"/>
    </row>
    <row r="38" spans="1:14" ht="18" customHeight="1">
      <c r="A38" s="25" t="str">
        <f>'P.2'!A38</f>
        <v>V.ŞEHİR SPOR</v>
      </c>
      <c r="B38" s="25" t="str">
        <f>'P.2'!E38</f>
        <v>YENİ HARRAN SPOR</v>
      </c>
      <c r="C38" s="16">
        <f>'T.'!W13</f>
        <v>0</v>
      </c>
      <c r="D38" s="16">
        <f>'T.'!W9</f>
        <v>0</v>
      </c>
      <c r="E38" s="19"/>
      <c r="F38" s="25" t="str">
        <f>'P.2'!J38</f>
        <v>EYYÜBİYE BLD.</v>
      </c>
      <c r="G38" s="25" t="str">
        <f>'P.2'!N38</f>
        <v>K.KÖPRÜ BLD. SPOR</v>
      </c>
      <c r="H38" s="16">
        <f>'T.'!X8</f>
        <v>0</v>
      </c>
      <c r="I38" s="16">
        <f>'T.'!X15</f>
        <v>0</v>
      </c>
      <c r="K38" s="35"/>
      <c r="L38" s="35"/>
      <c r="M38" s="19"/>
      <c r="N38" s="19"/>
    </row>
    <row r="39" spans="1:14" ht="18" customHeight="1">
      <c r="A39" s="25" t="str">
        <f>'P.2'!A39</f>
        <v>C.PINAR SPOR</v>
      </c>
      <c r="B39" s="25" t="str">
        <f>'P.2'!E39</f>
        <v>ANADOLU GENÇLİK SPOR</v>
      </c>
      <c r="C39" s="16">
        <f>'T.'!W12</f>
        <v>0</v>
      </c>
      <c r="D39" s="16">
        <f>'T.'!W10</f>
        <v>0</v>
      </c>
      <c r="E39" s="19"/>
      <c r="F39" s="25" t="str">
        <f>'P.2'!J39</f>
        <v>EDESSA 7 YILDIZ</v>
      </c>
      <c r="G39" s="25" t="str">
        <f>'P.2'!N39</f>
        <v>KARTAL GÜCÜ </v>
      </c>
      <c r="H39" s="16">
        <f>'T.'!X7</f>
        <v>0</v>
      </c>
      <c r="I39" s="16">
        <f>'T.'!X16</f>
        <v>0</v>
      </c>
      <c r="K39" s="35"/>
      <c r="L39" s="35"/>
      <c r="M39" s="19"/>
      <c r="N39" s="19"/>
    </row>
    <row r="40" spans="1:14" ht="18" customHeight="1">
      <c r="A40" s="25" t="str">
        <f>'P.2'!A40</f>
        <v>C.PINAR EĞİTİM SPOR</v>
      </c>
      <c r="B40" s="25" t="str">
        <f>'P.2'!E40</f>
        <v>BAY</v>
      </c>
      <c r="C40" s="16" t="str">
        <f>'T.'!W11</f>
        <v>--</v>
      </c>
      <c r="D40" s="16" t="str">
        <f>'T.'!W17</f>
        <v>--</v>
      </c>
      <c r="E40" s="19"/>
      <c r="F40" s="25" t="str">
        <f>'P.2'!J40</f>
        <v>Ş.URFA B.ŞEHİR BLD.</v>
      </c>
      <c r="G40" s="25" t="str">
        <f>'P.2'!N40</f>
        <v>BAY</v>
      </c>
      <c r="H40" s="16" t="str">
        <f>'T.'!X6</f>
        <v>--</v>
      </c>
      <c r="I40" s="16" t="str">
        <f>'T.'!X17</f>
        <v>--</v>
      </c>
      <c r="K40" s="35"/>
      <c r="L40" s="35"/>
      <c r="M40" s="19"/>
      <c r="N40" s="19"/>
    </row>
    <row r="41" spans="1:14" ht="6" customHeight="1">
      <c r="A41" s="27"/>
      <c r="B41" s="27"/>
      <c r="C41" s="19"/>
      <c r="D41" s="30"/>
      <c r="E41" s="30"/>
      <c r="F41" s="27"/>
      <c r="G41" s="27"/>
      <c r="H41" s="30"/>
      <c r="I41" s="30"/>
      <c r="K41" s="12"/>
      <c r="L41" s="12"/>
      <c r="M41" s="12"/>
      <c r="N41" s="12"/>
    </row>
    <row r="42" spans="1:9" ht="1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 customHeight="1">
      <c r="A43" s="32"/>
      <c r="B43" s="32"/>
      <c r="C43" s="19"/>
      <c r="D43" s="19"/>
      <c r="E43" s="28"/>
      <c r="F43" s="32"/>
      <c r="G43" s="32"/>
      <c r="H43" s="19"/>
      <c r="I43" s="19"/>
    </row>
    <row r="44" spans="1:14" ht="15" customHeight="1">
      <c r="A44" s="142"/>
      <c r="B44" s="142"/>
      <c r="C44" s="142"/>
      <c r="D44" s="142"/>
      <c r="E44" s="28"/>
      <c r="F44" s="33"/>
      <c r="G44" s="33"/>
      <c r="H44" s="33"/>
      <c r="I44" s="33"/>
      <c r="K44" s="142"/>
      <c r="L44" s="142"/>
      <c r="M44" s="142"/>
      <c r="N44" s="142"/>
    </row>
    <row r="45" spans="1:14" ht="15" customHeight="1">
      <c r="A45" s="142"/>
      <c r="B45" s="142"/>
      <c r="C45" s="142"/>
      <c r="D45" s="142"/>
      <c r="E45" s="30"/>
      <c r="F45" s="33"/>
      <c r="G45" s="33"/>
      <c r="H45" s="33"/>
      <c r="I45" s="33"/>
      <c r="K45" s="142"/>
      <c r="L45" s="142"/>
      <c r="M45" s="142"/>
      <c r="N45" s="142"/>
    </row>
    <row r="46" spans="1:14" ht="15" customHeight="1">
      <c r="A46" s="142"/>
      <c r="B46" s="142"/>
      <c r="C46" s="142"/>
      <c r="D46" s="142"/>
      <c r="E46" s="30"/>
      <c r="F46" s="33"/>
      <c r="G46" s="33"/>
      <c r="H46" s="33"/>
      <c r="I46" s="33"/>
      <c r="K46" s="142"/>
      <c r="L46" s="142"/>
      <c r="M46" s="142"/>
      <c r="N46" s="142"/>
    </row>
    <row r="47" spans="1:14" ht="15" customHeight="1">
      <c r="A47" s="32"/>
      <c r="B47" s="32"/>
      <c r="C47" s="19"/>
      <c r="D47" s="19"/>
      <c r="E47" s="30"/>
      <c r="F47" s="32"/>
      <c r="G47" s="32"/>
      <c r="H47" s="19"/>
      <c r="I47" s="19"/>
      <c r="K47" s="33"/>
      <c r="L47" s="33"/>
      <c r="M47" s="33"/>
      <c r="N47" s="33"/>
    </row>
    <row r="48" spans="1:9" ht="15" customHeight="1">
      <c r="A48" s="32"/>
      <c r="B48" s="32"/>
      <c r="C48" s="19"/>
      <c r="D48" s="19"/>
      <c r="E48" s="30"/>
      <c r="F48" s="32"/>
      <c r="G48" s="32"/>
      <c r="H48" s="19"/>
      <c r="I48" s="19"/>
    </row>
    <row r="49" spans="1:9" ht="6" customHeight="1">
      <c r="A49" s="27"/>
      <c r="B49" s="27"/>
      <c r="C49" s="20"/>
      <c r="D49" s="30"/>
      <c r="E49" s="30"/>
      <c r="F49" s="27"/>
      <c r="G49" s="29"/>
      <c r="H49" s="30"/>
      <c r="I49" s="30"/>
    </row>
  </sheetData>
  <sheetProtection/>
  <mergeCells count="36">
    <mergeCell ref="K22:N22"/>
    <mergeCell ref="A2:D2"/>
    <mergeCell ref="K2:N2"/>
    <mergeCell ref="K3:L4"/>
    <mergeCell ref="M3:N4"/>
    <mergeCell ref="K12:N12"/>
    <mergeCell ref="K13:L14"/>
    <mergeCell ref="M13:N14"/>
    <mergeCell ref="A22:D22"/>
    <mergeCell ref="F22:I22"/>
    <mergeCell ref="A44:D46"/>
    <mergeCell ref="K44:N46"/>
    <mergeCell ref="K23:L24"/>
    <mergeCell ref="M23:N24"/>
    <mergeCell ref="F33:G34"/>
    <mergeCell ref="F23:G24"/>
    <mergeCell ref="H23:I24"/>
    <mergeCell ref="A32:D32"/>
    <mergeCell ref="H33:I34"/>
    <mergeCell ref="A13:B14"/>
    <mergeCell ref="H3:I4"/>
    <mergeCell ref="C13:D14"/>
    <mergeCell ref="A3:B4"/>
    <mergeCell ref="C3:D4"/>
    <mergeCell ref="F12:I12"/>
    <mergeCell ref="F13:G14"/>
    <mergeCell ref="A1:N1"/>
    <mergeCell ref="A33:B34"/>
    <mergeCell ref="C33:D34"/>
    <mergeCell ref="A23:B24"/>
    <mergeCell ref="F2:I2"/>
    <mergeCell ref="H13:I14"/>
    <mergeCell ref="F3:G4"/>
    <mergeCell ref="F32:I32"/>
    <mergeCell ref="C23:D24"/>
    <mergeCell ref="A12:D12"/>
  </mergeCells>
  <printOptions horizontalCentered="1"/>
  <pageMargins left="0" right="0" top="0.45" bottom="0" header="0.07874015748031496" footer="0.4330708661417323"/>
  <pageSetup horizontalDpi="300" verticalDpi="300" orientation="landscape" paperSize="9" scale="70" r:id="rId2"/>
  <rowBreaks count="1" manualBreakCount="1">
    <brk id="51" max="10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A1:J47"/>
  <sheetViews>
    <sheetView zoomScale="75" zoomScaleNormal="75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8.625" style="0" customWidth="1"/>
    <col min="2" max="2" width="50.50390625" style="0" customWidth="1"/>
    <col min="3" max="7" width="8.375" style="0" customWidth="1"/>
    <col min="8" max="8" width="6.50390625" style="0" customWidth="1"/>
    <col min="9" max="9" width="4.00390625" style="0" customWidth="1"/>
    <col min="10" max="10" width="5.50390625" style="0" customWidth="1"/>
    <col min="11" max="11" width="4.625" style="0" customWidth="1"/>
  </cols>
  <sheetData>
    <row r="1" spans="1:10" ht="30" customHeight="1">
      <c r="A1" s="160" t="str">
        <f>'T.'!A1</f>
        <v>2018-2019 FUTBOL SEZONU U-14 LİG FİKSTÜRÜ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30" customHeight="1">
      <c r="A2" s="160" t="s">
        <v>45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39" customHeight="1">
      <c r="A3" s="165" t="s">
        <v>16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30" customHeight="1">
      <c r="A4" s="13" t="s">
        <v>25</v>
      </c>
      <c r="B4" s="158" t="s">
        <v>12</v>
      </c>
      <c r="C4" s="158"/>
      <c r="D4" s="158"/>
      <c r="E4" s="158"/>
      <c r="F4" s="158"/>
      <c r="G4" s="158"/>
      <c r="H4" s="158"/>
      <c r="I4" s="158" t="s">
        <v>13</v>
      </c>
      <c r="J4" s="158"/>
    </row>
    <row r="5" spans="1:10" ht="30" customHeight="1">
      <c r="A5" s="14">
        <v>1</v>
      </c>
      <c r="B5" s="41" t="str">
        <f>'F.1'!A5</f>
        <v>EDESSA 7 YILDIZ</v>
      </c>
      <c r="C5" s="161" t="str">
        <f>'F.1'!B5</f>
        <v>Ş.URFA B.ŞEHİR BLD.</v>
      </c>
      <c r="D5" s="162"/>
      <c r="E5" s="162"/>
      <c r="F5" s="162"/>
      <c r="G5" s="162"/>
      <c r="H5" s="163"/>
      <c r="I5" s="15">
        <f>'F.1'!C5</f>
        <v>0</v>
      </c>
      <c r="J5" s="15">
        <f>'F.1'!D5</f>
        <v>5</v>
      </c>
    </row>
    <row r="6" spans="1:10" ht="30" customHeight="1">
      <c r="A6" s="14">
        <v>2</v>
      </c>
      <c r="B6" s="41" t="str">
        <f>'F.1'!A6</f>
        <v>EYYÜBİYE BLD.</v>
      </c>
      <c r="C6" s="161" t="str">
        <f>'F.1'!B6</f>
        <v>KARTAL GÜCÜ </v>
      </c>
      <c r="D6" s="162"/>
      <c r="E6" s="162"/>
      <c r="F6" s="162"/>
      <c r="G6" s="162"/>
      <c r="H6" s="163"/>
      <c r="I6" s="15">
        <f>'F.1'!C6</f>
        <v>4</v>
      </c>
      <c r="J6" s="15">
        <f>'F.1'!D6</f>
        <v>1</v>
      </c>
    </row>
    <row r="7" spans="1:10" ht="30" customHeight="1">
      <c r="A7" s="14">
        <v>3</v>
      </c>
      <c r="B7" s="41" t="str">
        <f>'F.1'!A7</f>
        <v>YENİ HARRAN SPOR</v>
      </c>
      <c r="C7" s="161" t="str">
        <f>'F.1'!B7</f>
        <v>K.KÖPRÜ BLD. SPOR</v>
      </c>
      <c r="D7" s="162"/>
      <c r="E7" s="162"/>
      <c r="F7" s="162"/>
      <c r="G7" s="162"/>
      <c r="H7" s="163"/>
      <c r="I7" s="15">
        <f>'F.1'!C7</f>
        <v>0</v>
      </c>
      <c r="J7" s="15">
        <f>'F.1'!D7</f>
        <v>8</v>
      </c>
    </row>
    <row r="8" spans="1:10" ht="30" customHeight="1">
      <c r="A8" s="14">
        <v>4</v>
      </c>
      <c r="B8" s="41" t="str">
        <f>'F.1'!A8</f>
        <v>ANADOLU GENÇLİK SPOR</v>
      </c>
      <c r="C8" s="161" t="str">
        <f>'F.1'!B8</f>
        <v>ŞANLIURFASPOR</v>
      </c>
      <c r="D8" s="162"/>
      <c r="E8" s="162"/>
      <c r="F8" s="162"/>
      <c r="G8" s="162"/>
      <c r="H8" s="163"/>
      <c r="I8" s="15">
        <f>'F.1'!C8</f>
        <v>0</v>
      </c>
      <c r="J8" s="15">
        <f>'F.1'!D8</f>
        <v>13</v>
      </c>
    </row>
    <row r="9" spans="1:10" ht="30" customHeight="1">
      <c r="A9" s="14">
        <v>5</v>
      </c>
      <c r="B9" s="41" t="str">
        <f>'F.1'!A9</f>
        <v>C.PINAR EĞİTİM SPOR</v>
      </c>
      <c r="C9" s="161" t="str">
        <f>'F.1'!B9</f>
        <v>V.ŞEHİR SPOR</v>
      </c>
      <c r="D9" s="162"/>
      <c r="E9" s="162"/>
      <c r="F9" s="162"/>
      <c r="G9" s="162"/>
      <c r="H9" s="163"/>
      <c r="I9" s="15">
        <f>'F.1'!C9</f>
        <v>4</v>
      </c>
      <c r="J9" s="15">
        <f>'F.1'!D9</f>
        <v>3</v>
      </c>
    </row>
    <row r="10" spans="1:10" ht="30" customHeight="1">
      <c r="A10" s="14">
        <v>6</v>
      </c>
      <c r="B10" s="41" t="str">
        <f>'F.1'!A10</f>
        <v>C.PINAR SPOR</v>
      </c>
      <c r="C10" s="161" t="str">
        <f>'F.1'!B10</f>
        <v>BAY</v>
      </c>
      <c r="D10" s="162"/>
      <c r="E10" s="162"/>
      <c r="F10" s="162"/>
      <c r="G10" s="162"/>
      <c r="H10" s="163"/>
      <c r="I10" s="15" t="str">
        <f>'F.1'!C10</f>
        <v>--</v>
      </c>
      <c r="J10" s="15" t="str">
        <f>'F.1'!D10</f>
        <v>--</v>
      </c>
    </row>
    <row r="11" spans="1:10" ht="36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customHeight="1">
      <c r="A12" s="165" t="s">
        <v>17</v>
      </c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30" customHeight="1">
      <c r="A13" s="13" t="s">
        <v>11</v>
      </c>
      <c r="B13" s="42" t="s">
        <v>12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26</v>
      </c>
    </row>
    <row r="14" spans="1:10" ht="30" customHeight="1">
      <c r="A14" s="17">
        <v>1</v>
      </c>
      <c r="B14" s="36" t="str">
        <f>'T.'!B14</f>
        <v>ŞANLIURFASPOR</v>
      </c>
      <c r="C14" s="17">
        <f aca="true" t="shared" si="0" ref="C14:C24">D14+E14+F14</f>
        <v>1</v>
      </c>
      <c r="D14" s="16">
        <f>S!B11</f>
        <v>1</v>
      </c>
      <c r="E14" s="16">
        <f>S!C11</f>
        <v>0</v>
      </c>
      <c r="F14" s="16">
        <f>S!D11</f>
        <v>0</v>
      </c>
      <c r="G14" s="16">
        <f>G!B11</f>
        <v>13</v>
      </c>
      <c r="H14" s="16">
        <f>G!C11</f>
        <v>0</v>
      </c>
      <c r="I14" s="17">
        <f aca="true" t="shared" si="1" ref="I14:I24">(D14*3)+(E14*1)+(F14*0)</f>
        <v>3</v>
      </c>
      <c r="J14" s="17">
        <f aca="true" t="shared" si="2" ref="J14:J24">G14-H14</f>
        <v>13</v>
      </c>
    </row>
    <row r="15" spans="1:10" ht="30" customHeight="1">
      <c r="A15" s="17">
        <v>2</v>
      </c>
      <c r="B15" s="36" t="str">
        <f>'T.'!B15</f>
        <v>K.KÖPRÜ BLD. SPOR</v>
      </c>
      <c r="C15" s="17">
        <f t="shared" si="0"/>
        <v>1</v>
      </c>
      <c r="D15" s="16">
        <f>S!B12</f>
        <v>1</v>
      </c>
      <c r="E15" s="16">
        <f>S!C12</f>
        <v>0</v>
      </c>
      <c r="F15" s="16">
        <f>S!D12</f>
        <v>0</v>
      </c>
      <c r="G15" s="16">
        <f>G!B12</f>
        <v>8</v>
      </c>
      <c r="H15" s="16">
        <f>G!C12</f>
        <v>0</v>
      </c>
      <c r="I15" s="17">
        <f t="shared" si="1"/>
        <v>3</v>
      </c>
      <c r="J15" s="17">
        <f t="shared" si="2"/>
        <v>8</v>
      </c>
    </row>
    <row r="16" spans="1:10" ht="30" customHeight="1">
      <c r="A16" s="17">
        <v>3</v>
      </c>
      <c r="B16" s="36" t="str">
        <f>'T.'!B6</f>
        <v>Ş.URFA B.ŞEHİR BLD.</v>
      </c>
      <c r="C16" s="17">
        <f t="shared" si="0"/>
        <v>1</v>
      </c>
      <c r="D16" s="16">
        <f>S!B3</f>
        <v>1</v>
      </c>
      <c r="E16" s="16">
        <f>S!C3</f>
        <v>0</v>
      </c>
      <c r="F16" s="16">
        <f>S!D3</f>
        <v>0</v>
      </c>
      <c r="G16" s="16">
        <f>G!B3</f>
        <v>5</v>
      </c>
      <c r="H16" s="16">
        <f>G!C3</f>
        <v>0</v>
      </c>
      <c r="I16" s="17">
        <f t="shared" si="1"/>
        <v>3</v>
      </c>
      <c r="J16" s="17">
        <f t="shared" si="2"/>
        <v>5</v>
      </c>
    </row>
    <row r="17" spans="1:10" ht="30" customHeight="1">
      <c r="A17" s="17">
        <v>4</v>
      </c>
      <c r="B17" s="36" t="str">
        <f>'T.'!B8</f>
        <v>EYYÜBİYE BLD.</v>
      </c>
      <c r="C17" s="17">
        <f t="shared" si="0"/>
        <v>1</v>
      </c>
      <c r="D17" s="16">
        <f>S!B5</f>
        <v>1</v>
      </c>
      <c r="E17" s="16">
        <f>S!C5</f>
        <v>0</v>
      </c>
      <c r="F17" s="16">
        <f>S!D5</f>
        <v>0</v>
      </c>
      <c r="G17" s="16">
        <f>G!B5</f>
        <v>4</v>
      </c>
      <c r="H17" s="16">
        <f>G!C5</f>
        <v>1</v>
      </c>
      <c r="I17" s="17">
        <f t="shared" si="1"/>
        <v>3</v>
      </c>
      <c r="J17" s="17">
        <f t="shared" si="2"/>
        <v>3</v>
      </c>
    </row>
    <row r="18" spans="1:10" ht="30" customHeight="1">
      <c r="A18" s="17">
        <v>5</v>
      </c>
      <c r="B18" s="36" t="str">
        <f>'T.'!B11</f>
        <v>C.PINAR EĞİTİM SPOR</v>
      </c>
      <c r="C18" s="17">
        <f t="shared" si="0"/>
        <v>1</v>
      </c>
      <c r="D18" s="16">
        <f>S!B8</f>
        <v>1</v>
      </c>
      <c r="E18" s="16">
        <f>S!C8</f>
        <v>0</v>
      </c>
      <c r="F18" s="16">
        <f>S!D8</f>
        <v>0</v>
      </c>
      <c r="G18" s="16">
        <f>G!B8</f>
        <v>4</v>
      </c>
      <c r="H18" s="16">
        <f>G!C8</f>
        <v>3</v>
      </c>
      <c r="I18" s="17">
        <f t="shared" si="1"/>
        <v>3</v>
      </c>
      <c r="J18" s="17">
        <f t="shared" si="2"/>
        <v>1</v>
      </c>
    </row>
    <row r="19" spans="1:10" ht="30" customHeight="1">
      <c r="A19" s="17">
        <v>6</v>
      </c>
      <c r="B19" s="36" t="str">
        <f>'T.'!B12</f>
        <v>C.PINAR SPOR</v>
      </c>
      <c r="C19" s="17">
        <f t="shared" si="0"/>
        <v>0</v>
      </c>
      <c r="D19" s="16">
        <f>S!B9</f>
        <v>0</v>
      </c>
      <c r="E19" s="16">
        <f>S!C9</f>
        <v>0</v>
      </c>
      <c r="F19" s="16">
        <f>S!D9</f>
        <v>0</v>
      </c>
      <c r="G19" s="16">
        <f>G!B9</f>
        <v>0</v>
      </c>
      <c r="H19" s="16">
        <f>G!C9</f>
        <v>0</v>
      </c>
      <c r="I19" s="17">
        <f t="shared" si="1"/>
        <v>0</v>
      </c>
      <c r="J19" s="17">
        <f t="shared" si="2"/>
        <v>0</v>
      </c>
    </row>
    <row r="20" spans="1:10" ht="30" customHeight="1">
      <c r="A20" s="17">
        <v>7</v>
      </c>
      <c r="B20" s="36" t="str">
        <f>'T.'!B13</f>
        <v>V.ŞEHİR SPOR</v>
      </c>
      <c r="C20" s="17">
        <f t="shared" si="0"/>
        <v>1</v>
      </c>
      <c r="D20" s="16">
        <f>S!B10</f>
        <v>0</v>
      </c>
      <c r="E20" s="16">
        <f>S!C10</f>
        <v>0</v>
      </c>
      <c r="F20" s="16">
        <f>S!D10</f>
        <v>1</v>
      </c>
      <c r="G20" s="16">
        <f>G!B10</f>
        <v>3</v>
      </c>
      <c r="H20" s="16">
        <f>G!C10</f>
        <v>4</v>
      </c>
      <c r="I20" s="17">
        <f t="shared" si="1"/>
        <v>0</v>
      </c>
      <c r="J20" s="17">
        <f t="shared" si="2"/>
        <v>-1</v>
      </c>
    </row>
    <row r="21" spans="1:10" ht="30" customHeight="1">
      <c r="A21" s="17">
        <v>8</v>
      </c>
      <c r="B21" s="36" t="str">
        <f>'T.'!B16</f>
        <v>KARTAL GÜCÜ </v>
      </c>
      <c r="C21" s="17">
        <f t="shared" si="0"/>
        <v>1</v>
      </c>
      <c r="D21" s="16">
        <f>S!B13</f>
        <v>0</v>
      </c>
      <c r="E21" s="16">
        <f>S!C13</f>
        <v>0</v>
      </c>
      <c r="F21" s="16">
        <f>S!D13</f>
        <v>1</v>
      </c>
      <c r="G21" s="16">
        <f>G!B13</f>
        <v>1</v>
      </c>
      <c r="H21" s="16">
        <f>G!C13</f>
        <v>4</v>
      </c>
      <c r="I21" s="17">
        <f t="shared" si="1"/>
        <v>0</v>
      </c>
      <c r="J21" s="17">
        <f t="shared" si="2"/>
        <v>-3</v>
      </c>
    </row>
    <row r="22" spans="1:10" ht="30" customHeight="1">
      <c r="A22" s="17">
        <v>9</v>
      </c>
      <c r="B22" s="36" t="str">
        <f>'T.'!B7</f>
        <v>EDESSA 7 YILDIZ</v>
      </c>
      <c r="C22" s="17">
        <f t="shared" si="0"/>
        <v>1</v>
      </c>
      <c r="D22" s="16">
        <f>S!B4</f>
        <v>0</v>
      </c>
      <c r="E22" s="16">
        <f>S!C4</f>
        <v>0</v>
      </c>
      <c r="F22" s="16">
        <f>S!D4</f>
        <v>1</v>
      </c>
      <c r="G22" s="16">
        <f>G!B4</f>
        <v>0</v>
      </c>
      <c r="H22" s="16">
        <f>G!C4</f>
        <v>5</v>
      </c>
      <c r="I22" s="17">
        <f t="shared" si="1"/>
        <v>0</v>
      </c>
      <c r="J22" s="17">
        <f t="shared" si="2"/>
        <v>-5</v>
      </c>
    </row>
    <row r="23" spans="1:10" ht="30" customHeight="1">
      <c r="A23" s="17">
        <v>10</v>
      </c>
      <c r="B23" s="36" t="str">
        <f>'T.'!B9</f>
        <v>YENİ HARRAN SPOR</v>
      </c>
      <c r="C23" s="17">
        <f t="shared" si="0"/>
        <v>1</v>
      </c>
      <c r="D23" s="16">
        <f>S!B6</f>
        <v>0</v>
      </c>
      <c r="E23" s="16">
        <f>S!C6</f>
        <v>0</v>
      </c>
      <c r="F23" s="16">
        <f>S!D6</f>
        <v>1</v>
      </c>
      <c r="G23" s="16">
        <f>G!B6</f>
        <v>0</v>
      </c>
      <c r="H23" s="16">
        <f>G!C6</f>
        <v>8</v>
      </c>
      <c r="I23" s="17">
        <f t="shared" si="1"/>
        <v>0</v>
      </c>
      <c r="J23" s="17">
        <f t="shared" si="2"/>
        <v>-8</v>
      </c>
    </row>
    <row r="24" spans="1:10" ht="30" customHeight="1">
      <c r="A24" s="17">
        <v>11</v>
      </c>
      <c r="B24" s="36" t="str">
        <f>'T.'!B10</f>
        <v>ANADOLU GENÇLİK SPOR</v>
      </c>
      <c r="C24" s="17">
        <f t="shared" si="0"/>
        <v>1</v>
      </c>
      <c r="D24" s="16">
        <f>S!B7</f>
        <v>0</v>
      </c>
      <c r="E24" s="16">
        <f>S!C7</f>
        <v>0</v>
      </c>
      <c r="F24" s="16">
        <f>S!D7</f>
        <v>1</v>
      </c>
      <c r="G24" s="16">
        <f>G!B7</f>
        <v>0</v>
      </c>
      <c r="H24" s="16">
        <f>G!C7</f>
        <v>13</v>
      </c>
      <c r="I24" s="17">
        <f t="shared" si="1"/>
        <v>0</v>
      </c>
      <c r="J24" s="17">
        <f t="shared" si="2"/>
        <v>-13</v>
      </c>
    </row>
    <row r="25" spans="1:10" ht="15" customHeight="1">
      <c r="A25" s="1"/>
      <c r="B25" s="3"/>
      <c r="C25" s="5"/>
      <c r="D25" s="5"/>
      <c r="E25" s="4"/>
      <c r="F25" s="4"/>
      <c r="G25" s="4">
        <f>SUM(G14:G24)</f>
        <v>38</v>
      </c>
      <c r="H25" s="4">
        <f>SUM(H14:H24)</f>
        <v>38</v>
      </c>
      <c r="I25" s="1"/>
      <c r="J25" s="1"/>
    </row>
    <row r="26" spans="1:10" ht="15" customHeight="1">
      <c r="A26" s="1"/>
      <c r="B26" s="3"/>
      <c r="C26" s="5"/>
      <c r="D26" s="5"/>
      <c r="E26" s="4"/>
      <c r="F26" s="4"/>
      <c r="G26" s="4"/>
      <c r="H26" s="4"/>
      <c r="I26" s="1"/>
      <c r="J26" s="1"/>
    </row>
    <row r="27" spans="2:8" ht="15" customHeight="1">
      <c r="B27" s="3"/>
      <c r="C27" s="5"/>
      <c r="D27" s="5"/>
      <c r="E27" s="4"/>
      <c r="F27" s="4"/>
      <c r="G27" s="4"/>
      <c r="H27" s="4"/>
    </row>
    <row r="28" spans="1:10" ht="15" customHeight="1">
      <c r="A28" s="159"/>
      <c r="B28" s="159"/>
      <c r="C28" s="11"/>
      <c r="D28" s="159"/>
      <c r="E28" s="159"/>
      <c r="F28" s="159"/>
      <c r="G28" s="159"/>
      <c r="H28" s="159"/>
      <c r="I28" s="159"/>
      <c r="J28" s="159"/>
    </row>
    <row r="29" spans="1:10" ht="15" customHeight="1">
      <c r="A29" s="159"/>
      <c r="B29" s="159"/>
      <c r="C29" s="11"/>
      <c r="D29" s="159"/>
      <c r="E29" s="159"/>
      <c r="F29" s="159"/>
      <c r="G29" s="159"/>
      <c r="H29" s="159"/>
      <c r="I29" s="159"/>
      <c r="J29" s="159"/>
    </row>
    <row r="30" spans="1:10" ht="18.75" customHeight="1">
      <c r="A30" s="159"/>
      <c r="B30" s="159"/>
      <c r="C30" s="11"/>
      <c r="D30" s="159"/>
      <c r="E30" s="159"/>
      <c r="F30" s="159"/>
      <c r="G30" s="159"/>
      <c r="H30" s="159"/>
      <c r="I30" s="159"/>
      <c r="J30" s="159"/>
    </row>
    <row r="31" spans="2:8" ht="15" customHeight="1">
      <c r="B31" s="8"/>
      <c r="C31" s="8"/>
      <c r="D31" s="8"/>
      <c r="E31" s="4"/>
      <c r="F31" s="4"/>
      <c r="G31" s="4"/>
      <c r="H31" s="4"/>
    </row>
    <row r="32" spans="2:8" ht="15" customHeight="1">
      <c r="B32" s="8"/>
      <c r="C32" s="8"/>
      <c r="D32" s="8"/>
      <c r="E32" s="1"/>
      <c r="F32" s="1"/>
      <c r="G32" s="1"/>
      <c r="H32" s="1"/>
    </row>
    <row r="33" spans="2:8" ht="15" customHeight="1">
      <c r="B33" s="8"/>
      <c r="C33" s="8"/>
      <c r="D33" s="8"/>
      <c r="E33" s="8"/>
      <c r="F33" s="8"/>
      <c r="G33" s="8"/>
      <c r="H33" s="8"/>
    </row>
    <row r="34" spans="2:8" ht="15" customHeight="1">
      <c r="B34" s="8"/>
      <c r="C34" s="8"/>
      <c r="D34" s="8"/>
      <c r="E34" s="8"/>
      <c r="F34" s="8"/>
      <c r="G34" s="8"/>
      <c r="H34" s="8"/>
    </row>
    <row r="35" spans="2:8" ht="15" customHeight="1">
      <c r="B35" s="3"/>
      <c r="C35" s="4"/>
      <c r="D35" s="4"/>
      <c r="E35" s="7"/>
      <c r="F35" s="7"/>
      <c r="G35" s="7"/>
      <c r="H35" s="7"/>
    </row>
    <row r="36" spans="2:8" ht="15" customHeight="1">
      <c r="B36" s="3"/>
      <c r="C36" s="4"/>
      <c r="D36" s="4"/>
      <c r="E36" s="7"/>
      <c r="F36" s="7"/>
      <c r="G36" s="7"/>
      <c r="H36" s="7"/>
    </row>
    <row r="37" spans="2:8" ht="15" customHeight="1">
      <c r="B37" s="3"/>
      <c r="C37" s="4"/>
      <c r="D37" s="4"/>
      <c r="E37" s="7"/>
      <c r="F37" s="7"/>
      <c r="G37" s="7"/>
      <c r="H37" s="7"/>
    </row>
    <row r="38" spans="2:8" ht="15" customHeight="1">
      <c r="B38" s="6"/>
      <c r="C38" s="4"/>
      <c r="D38" s="4"/>
      <c r="E38" s="5"/>
      <c r="F38" s="5"/>
      <c r="G38" s="5"/>
      <c r="H38" s="5"/>
    </row>
    <row r="39" spans="2:8" ht="15" customHeight="1">
      <c r="B39" s="8"/>
      <c r="C39" s="8"/>
      <c r="D39" s="8"/>
      <c r="E39" s="8"/>
      <c r="F39" s="8"/>
      <c r="G39" s="8"/>
      <c r="H39" s="8"/>
    </row>
    <row r="40" spans="2:8" ht="15" customHeight="1">
      <c r="B40" s="8"/>
      <c r="C40" s="8"/>
      <c r="D40" s="8"/>
      <c r="E40" s="8"/>
      <c r="F40" s="8"/>
      <c r="G40" s="8"/>
      <c r="H40" s="8"/>
    </row>
    <row r="41" spans="2:8" ht="15" customHeight="1">
      <c r="B41" s="8"/>
      <c r="C41" s="8"/>
      <c r="D41" s="8"/>
      <c r="E41" s="8"/>
      <c r="F41" s="8"/>
      <c r="G41" s="8"/>
      <c r="H41" s="8"/>
    </row>
    <row r="42" spans="2:8" ht="15" customHeight="1">
      <c r="B42" s="3"/>
      <c r="C42" s="5"/>
      <c r="D42" s="5"/>
      <c r="E42" s="7"/>
      <c r="F42" s="7"/>
      <c r="G42" s="7"/>
      <c r="H42" s="7"/>
    </row>
    <row r="43" spans="2:8" ht="15" customHeight="1">
      <c r="B43" s="3"/>
      <c r="C43" s="5"/>
      <c r="D43" s="5"/>
      <c r="E43" s="5"/>
      <c r="F43" s="5"/>
      <c r="G43" s="5"/>
      <c r="H43" s="5"/>
    </row>
    <row r="44" spans="2:8" ht="15" customHeight="1">
      <c r="B44" s="6"/>
      <c r="C44" s="5"/>
      <c r="D44" s="5"/>
      <c r="E44" s="7"/>
      <c r="F44" s="7"/>
      <c r="G44" s="7"/>
      <c r="H44" s="7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</sheetData>
  <sheetProtection/>
  <mergeCells count="15">
    <mergeCell ref="A1:J1"/>
    <mergeCell ref="A11:J11"/>
    <mergeCell ref="A12:J12"/>
    <mergeCell ref="A3:J3"/>
    <mergeCell ref="I4:J4"/>
    <mergeCell ref="C5:H5"/>
    <mergeCell ref="B4:H4"/>
    <mergeCell ref="C9:H9"/>
    <mergeCell ref="C10:H10"/>
    <mergeCell ref="A28:B30"/>
    <mergeCell ref="D28:J30"/>
    <mergeCell ref="A2:J2"/>
    <mergeCell ref="C6:H6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11 Lİ</dc:title>
  <dc:subject/>
  <dc:creator>Murat ÜNAL</dc:creator>
  <cp:keywords/>
  <dc:description/>
  <cp:lastModifiedBy>asus</cp:lastModifiedBy>
  <cp:lastPrinted>2019-03-11T09:10:14Z</cp:lastPrinted>
  <dcterms:created xsi:type="dcterms:W3CDTF">2001-11-28T10:13:16Z</dcterms:created>
  <dcterms:modified xsi:type="dcterms:W3CDTF">2019-03-11T09:10:16Z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22907DD">
    <vt:lpwstr>10-09-2004</vt:lpwstr>
  </property>
</Properties>
</file>